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codeName="ThisWorkbook" defaultThemeVersion="124226"/>
  <mc:AlternateContent xmlns:mc="http://schemas.openxmlformats.org/markup-compatibility/2006">
    <mc:Choice Requires="x15">
      <x15ac:absPath xmlns:x15ac="http://schemas.microsoft.com/office/spreadsheetml/2010/11/ac" url="https://mofbah.sharepoint.com/sites/FinancialSDD/AccountingSection/Shared Documents/Migrated L drive/OLD_ACCOUNTING SECTION_ARCHIVE/0-STAFF/Nawara/FA for Website/2022/"/>
    </mc:Choice>
  </mc:AlternateContent>
  <xr:revisionPtr revIDLastSave="2161" documentId="8_{F3C8CF73-23A3-428F-BC53-46A6DE8F3D7C}" xr6:coauthVersionLast="47" xr6:coauthVersionMax="47" xr10:uidLastSave="{4D240874-A05F-4AF0-82A2-BA35BFFD688C}"/>
  <bookViews>
    <workbookView xWindow="270" yWindow="15" windowWidth="13785" windowHeight="15330" tabRatio="1000" xr2:uid="{00000000-000D-0000-FFFF-FFFF00000000}"/>
  </bookViews>
  <sheets>
    <sheet name="Revenue Expenditure Statement" sheetId="39" r:id="rId1"/>
    <sheet name="Oil Rev." sheetId="48" state="hidden" r:id="rId2"/>
    <sheet name="Rev &amp; Exp " sheetId="74" r:id="rId3"/>
    <sheet name="Rev." sheetId="26" r:id="rId4"/>
    <sheet name="Rev Details" sheetId="71" r:id="rId5"/>
    <sheet name="Budget" sheetId="41" r:id="rId6"/>
    <sheet name="Amendments" sheetId="72" r:id="rId7"/>
    <sheet name="Exp." sheetId="7" r:id="rId8"/>
    <sheet name="Exp. Detalis" sheetId="50" r:id="rId9"/>
    <sheet name="Tran. Budget Exp" sheetId="59" r:id="rId10"/>
    <sheet name="Projects" sheetId="46" r:id="rId11"/>
    <sheet name="Abu-Sa'afa Field" sheetId="76" state="hidden" r:id="rId12"/>
    <sheet name="CF" sheetId="60" r:id="rId13"/>
    <sheet name="Account Pay" sheetId="51" r:id="rId14"/>
    <sheet name="Accrued Exp" sheetId="56" r:id="rId15"/>
    <sheet name="Encum" sheetId="52" r:id="rId16"/>
    <sheet name="Financing" sheetId="53" r:id="rId17"/>
    <sheet name="Credits" sheetId="54" r:id="rId18"/>
  </sheets>
  <externalReferences>
    <externalReference r:id="rId19"/>
  </externalReferences>
  <definedNames>
    <definedName name="_xlnm._FilterDatabase" localSheetId="8" hidden="1">'Exp. Detalis'!$A$4:$K$496</definedName>
    <definedName name="_xlnm._FilterDatabase" localSheetId="4" hidden="1">'Rev Details'!$A$4:$I$235</definedName>
    <definedName name="leer">'[1]تفصيل المصروفات (3)'!$A$2:$A$6</definedName>
    <definedName name="_xlnm.Print_Area" localSheetId="13">'Account Pay'!$A$1:$D$13</definedName>
    <definedName name="_xlnm.Print_Area" localSheetId="14">'Accrued Exp'!$A$1:$D$13</definedName>
    <definedName name="_xlnm.Print_Area" localSheetId="15">Encum!$A$1:$D$12</definedName>
    <definedName name="_xlnm.Print_Area" localSheetId="2">'Rev &amp; Exp '!$A$1:$J$65</definedName>
    <definedName name="_xlnm.Print_Area" localSheetId="4">'Rev Details'!$A$1:$I$233</definedName>
    <definedName name="_xlnm.Print_Titles" localSheetId="6">Amendments!$3:$3</definedName>
    <definedName name="_xlnm.Print_Titles" localSheetId="7">Exp.!$3:$3</definedName>
    <definedName name="_xlnm.Print_Titles" localSheetId="8">'Exp. Detalis'!$3:$4</definedName>
    <definedName name="_xlnm.Print_Titles" localSheetId="2">'Rev &amp; Exp '!$3:$4</definedName>
    <definedName name="_xlnm.Print_Titles" localSheetId="4">'Rev Details'!$3:$4</definedName>
    <definedName name="_xlnm.Print_Titles" localSheetId="3">'Rev.'!$3:$3</definedName>
    <definedName name="المصروفات_حسب_الأبواب_والأقسام_والبنود">#REF!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287" i="50" l="1"/>
  <c r="H448" i="50" l="1"/>
  <c r="H401" i="50"/>
  <c r="I496" i="50"/>
  <c r="H192" i="50" l="1"/>
  <c r="H127" i="50"/>
  <c r="H76" i="50"/>
  <c r="H130" i="50"/>
  <c r="H119" i="50"/>
  <c r="H120" i="50"/>
  <c r="H38" i="50"/>
  <c r="H208" i="71" l="1"/>
  <c r="K62" i="7"/>
  <c r="J62" i="7"/>
  <c r="H62" i="7"/>
  <c r="G62" i="7"/>
  <c r="F62" i="7"/>
  <c r="E62" i="7"/>
  <c r="D62" i="7"/>
  <c r="C62" i="7"/>
  <c r="B62" i="7"/>
  <c r="I6" i="7"/>
  <c r="I5" i="7"/>
  <c r="I4" i="7"/>
  <c r="H207" i="71" l="1"/>
  <c r="H163" i="71"/>
  <c r="H164" i="71"/>
  <c r="H162" i="71"/>
  <c r="H146" i="71"/>
  <c r="H145" i="71"/>
  <c r="H144" i="71"/>
  <c r="H230" i="71"/>
  <c r="H231" i="71"/>
  <c r="H218" i="71"/>
  <c r="H104" i="71"/>
  <c r="F111" i="72"/>
  <c r="F66" i="72" l="1"/>
  <c r="F65" i="72"/>
  <c r="D5" i="72"/>
  <c r="F17" i="72"/>
  <c r="F6" i="72"/>
  <c r="G12" i="41"/>
  <c r="G11" i="41"/>
  <c r="G10" i="41"/>
  <c r="G9" i="41"/>
  <c r="G8" i="41"/>
  <c r="G7" i="41"/>
  <c r="G6" i="41"/>
  <c r="H66" i="71"/>
  <c r="I27" i="26"/>
  <c r="I26" i="26"/>
  <c r="K39" i="26"/>
  <c r="J39" i="26"/>
  <c r="H39" i="26"/>
  <c r="G39" i="26"/>
  <c r="E39" i="26"/>
  <c r="D39" i="26"/>
  <c r="C39" i="26"/>
  <c r="B39" i="26"/>
  <c r="I4" i="26"/>
  <c r="J63" i="74" l="1"/>
  <c r="G7" i="74" l="1"/>
  <c r="G6" i="74"/>
  <c r="G5" i="74"/>
  <c r="F64" i="74"/>
  <c r="E64" i="74"/>
  <c r="D13" i="56" l="1"/>
  <c r="H434" i="50" l="1"/>
  <c r="H426" i="50"/>
  <c r="H418" i="50"/>
  <c r="H409" i="50"/>
  <c r="H400" i="50"/>
  <c r="H392" i="50"/>
  <c r="H384" i="50"/>
  <c r="H376" i="50"/>
  <c r="H360" i="50"/>
  <c r="H352" i="50"/>
  <c r="H344" i="50"/>
  <c r="H336" i="50"/>
  <c r="H328" i="50"/>
  <c r="H320" i="50"/>
  <c r="H312" i="50"/>
  <c r="H304" i="50"/>
  <c r="H296" i="50"/>
  <c r="H288" i="50"/>
  <c r="H279" i="50"/>
  <c r="H271" i="50"/>
  <c r="H263" i="50"/>
  <c r="H255" i="50"/>
  <c r="H247" i="50"/>
  <c r="H239" i="50"/>
  <c r="H128" i="50"/>
  <c r="H117" i="50"/>
  <c r="H93" i="50"/>
  <c r="H85" i="50"/>
  <c r="H60" i="50"/>
  <c r="H52" i="50"/>
  <c r="H44" i="50"/>
  <c r="H10" i="50"/>
  <c r="H475" i="50"/>
  <c r="H424" i="50"/>
  <c r="H398" i="50"/>
  <c r="H395" i="50"/>
  <c r="H370" i="50"/>
  <c r="H367" i="50"/>
  <c r="H363" i="50"/>
  <c r="H358" i="50"/>
  <c r="H357" i="50"/>
  <c r="H277" i="50"/>
  <c r="H260" i="50"/>
  <c r="H252" i="50"/>
  <c r="H244" i="50"/>
  <c r="H236" i="50"/>
  <c r="H231" i="50"/>
  <c r="H228" i="50"/>
  <c r="H223" i="50"/>
  <c r="H220" i="50"/>
  <c r="H215" i="50"/>
  <c r="H212" i="50"/>
  <c r="H207" i="50"/>
  <c r="H204" i="50"/>
  <c r="H199" i="50"/>
  <c r="H196" i="50"/>
  <c r="H190" i="50"/>
  <c r="H187" i="50"/>
  <c r="H182" i="50"/>
  <c r="H180" i="50"/>
  <c r="H179" i="50"/>
  <c r="H165" i="50"/>
  <c r="H162" i="50"/>
  <c r="H157" i="50"/>
  <c r="H154" i="50"/>
  <c r="H149" i="50"/>
  <c r="H147" i="50"/>
  <c r="H146" i="50"/>
  <c r="H141" i="50"/>
  <c r="H139" i="50"/>
  <c r="H138" i="50"/>
  <c r="H133" i="50"/>
  <c r="H131" i="50"/>
  <c r="H129" i="50"/>
  <c r="H123" i="50"/>
  <c r="H121" i="50"/>
  <c r="H118" i="50"/>
  <c r="H113" i="50"/>
  <c r="H111" i="50"/>
  <c r="H110" i="50"/>
  <c r="H105" i="50"/>
  <c r="H103" i="50"/>
  <c r="H102" i="50"/>
  <c r="H97" i="50"/>
  <c r="H95" i="50"/>
  <c r="H94" i="50"/>
  <c r="H89" i="50"/>
  <c r="H87" i="50"/>
  <c r="H86" i="50"/>
  <c r="H84" i="50"/>
  <c r="H81" i="50"/>
  <c r="H79" i="50"/>
  <c r="H78" i="50"/>
  <c r="H75" i="50"/>
  <c r="H74" i="50"/>
  <c r="H72" i="50"/>
  <c r="H71" i="50"/>
  <c r="H70" i="50"/>
  <c r="H69" i="50"/>
  <c r="H64" i="50"/>
  <c r="H62" i="50"/>
  <c r="H61" i="50"/>
  <c r="H57" i="50"/>
  <c r="H56" i="50"/>
  <c r="H54" i="50"/>
  <c r="H53" i="50"/>
  <c r="H48" i="50"/>
  <c r="H46" i="50"/>
  <c r="H45" i="50"/>
  <c r="H37" i="50"/>
  <c r="H36" i="50"/>
  <c r="H30" i="50"/>
  <c r="H29" i="50"/>
  <c r="H28" i="50"/>
  <c r="H22" i="50"/>
  <c r="H21" i="50"/>
  <c r="H20" i="50"/>
  <c r="H14" i="50"/>
  <c r="H13" i="50"/>
  <c r="H12" i="50"/>
  <c r="H6" i="50"/>
  <c r="H149" i="71"/>
  <c r="H97" i="71"/>
  <c r="H95" i="71"/>
  <c r="H54" i="71"/>
  <c r="H53" i="71"/>
  <c r="H150" i="71"/>
  <c r="H494" i="50"/>
  <c r="H493" i="50"/>
  <c r="H492" i="50"/>
  <c r="H491" i="50"/>
  <c r="H490" i="50"/>
  <c r="H489" i="50"/>
  <c r="H488" i="50"/>
  <c r="H487" i="50"/>
  <c r="H486" i="50"/>
  <c r="H485" i="50"/>
  <c r="H484" i="50"/>
  <c r="H483" i="50"/>
  <c r="H482" i="50"/>
  <c r="H481" i="50"/>
  <c r="H480" i="50"/>
  <c r="H479" i="50"/>
  <c r="H478" i="50"/>
  <c r="H477" i="50"/>
  <c r="H476" i="50"/>
  <c r="H474" i="50"/>
  <c r="H473" i="50"/>
  <c r="H472" i="50"/>
  <c r="H471" i="50"/>
  <c r="H470" i="50"/>
  <c r="H469" i="50"/>
  <c r="H468" i="50"/>
  <c r="H467" i="50"/>
  <c r="H466" i="50"/>
  <c r="H465" i="50"/>
  <c r="H464" i="50"/>
  <c r="H463" i="50"/>
  <c r="H462" i="50"/>
  <c r="H461" i="50"/>
  <c r="H460" i="50"/>
  <c r="H459" i="50"/>
  <c r="H458" i="50"/>
  <c r="H457" i="50"/>
  <c r="H456" i="50"/>
  <c r="H455" i="50"/>
  <c r="H454" i="50"/>
  <c r="H453" i="50"/>
  <c r="H452" i="50"/>
  <c r="H451" i="50"/>
  <c r="H450" i="50"/>
  <c r="H449" i="50"/>
  <c r="H447" i="50"/>
  <c r="H446" i="50"/>
  <c r="H445" i="50"/>
  <c r="H444" i="50"/>
  <c r="H443" i="50"/>
  <c r="H442" i="50"/>
  <c r="H441" i="50"/>
  <c r="H440" i="50"/>
  <c r="H439" i="50"/>
  <c r="H438" i="50"/>
  <c r="H437" i="50"/>
  <c r="H436" i="50"/>
  <c r="H435" i="50"/>
  <c r="H433" i="50"/>
  <c r="H432" i="50"/>
  <c r="H431" i="50"/>
  <c r="H430" i="50"/>
  <c r="H429" i="50"/>
  <c r="H428" i="50"/>
  <c r="H427" i="50"/>
  <c r="H425" i="50"/>
  <c r="H423" i="50"/>
  <c r="H422" i="50"/>
  <c r="H421" i="50"/>
  <c r="H420" i="50"/>
  <c r="H419" i="50"/>
  <c r="H417" i="50"/>
  <c r="H416" i="50"/>
  <c r="H415" i="50"/>
  <c r="H414" i="50"/>
  <c r="H413" i="50"/>
  <c r="H411" i="50"/>
  <c r="H410" i="50"/>
  <c r="H408" i="50"/>
  <c r="H407" i="50"/>
  <c r="H406" i="50"/>
  <c r="H405" i="50"/>
  <c r="H404" i="50"/>
  <c r="H403" i="50"/>
  <c r="H402" i="50"/>
  <c r="H399" i="50"/>
  <c r="H396" i="50"/>
  <c r="H394" i="50"/>
  <c r="H393" i="50"/>
  <c r="H391" i="50"/>
  <c r="H390" i="50"/>
  <c r="H389" i="50"/>
  <c r="H388" i="50"/>
  <c r="H387" i="50"/>
  <c r="H386" i="50"/>
  <c r="H385" i="50"/>
  <c r="H383" i="50"/>
  <c r="H382" i="50"/>
  <c r="H381" i="50"/>
  <c r="H380" i="50"/>
  <c r="H379" i="50"/>
  <c r="H378" i="50"/>
  <c r="H377" i="50"/>
  <c r="H375" i="50"/>
  <c r="H374" i="50"/>
  <c r="H373" i="50"/>
  <c r="H372" i="50"/>
  <c r="H371" i="50"/>
  <c r="H369" i="50"/>
  <c r="H366" i="50"/>
  <c r="H365" i="50"/>
  <c r="H364" i="50"/>
  <c r="H362" i="50"/>
  <c r="H361" i="50"/>
  <c r="H359" i="50"/>
  <c r="H356" i="50"/>
  <c r="H355" i="50"/>
  <c r="H354" i="50"/>
  <c r="H353" i="50"/>
  <c r="H351" i="50"/>
  <c r="H350" i="50"/>
  <c r="H349" i="50"/>
  <c r="H348" i="50"/>
  <c r="H347" i="50"/>
  <c r="H346" i="50"/>
  <c r="H345" i="50"/>
  <c r="H343" i="50"/>
  <c r="H342" i="50"/>
  <c r="H341" i="50"/>
  <c r="H340" i="50"/>
  <c r="H339" i="50"/>
  <c r="H338" i="50"/>
  <c r="H337" i="50"/>
  <c r="H335" i="50"/>
  <c r="H334" i="50"/>
  <c r="H333" i="50"/>
  <c r="H332" i="50"/>
  <c r="H331" i="50"/>
  <c r="H330" i="50"/>
  <c r="H329" i="50"/>
  <c r="H327" i="50"/>
  <c r="H326" i="50"/>
  <c r="H325" i="50"/>
  <c r="H324" i="50"/>
  <c r="H323" i="50"/>
  <c r="H322" i="50"/>
  <c r="H321" i="50"/>
  <c r="H319" i="50"/>
  <c r="H318" i="50"/>
  <c r="H317" i="50"/>
  <c r="H316" i="50"/>
  <c r="H315" i="50"/>
  <c r="H314" i="50"/>
  <c r="H313" i="50"/>
  <c r="H311" i="50"/>
  <c r="H310" i="50"/>
  <c r="H309" i="50"/>
  <c r="H308" i="50"/>
  <c r="H307" i="50"/>
  <c r="H306" i="50"/>
  <c r="H305" i="50"/>
  <c r="H303" i="50"/>
  <c r="H302" i="50"/>
  <c r="H301" i="50"/>
  <c r="H300" i="50"/>
  <c r="H299" i="50"/>
  <c r="H298" i="50"/>
  <c r="H297" i="50"/>
  <c r="H295" i="50"/>
  <c r="H294" i="50"/>
  <c r="H293" i="50"/>
  <c r="H292" i="50"/>
  <c r="H291" i="50"/>
  <c r="H290" i="50"/>
  <c r="H286" i="50"/>
  <c r="H285" i="50"/>
  <c r="H284" i="50"/>
  <c r="H283" i="50"/>
  <c r="H282" i="50"/>
  <c r="H281" i="50"/>
  <c r="H280" i="50"/>
  <c r="H278" i="50"/>
  <c r="H276" i="50"/>
  <c r="H275" i="50"/>
  <c r="H274" i="50"/>
  <c r="H273" i="50"/>
  <c r="H272" i="50"/>
  <c r="H270" i="50"/>
  <c r="H269" i="50"/>
  <c r="H268" i="50"/>
  <c r="H267" i="50"/>
  <c r="H266" i="50"/>
  <c r="H265" i="50"/>
  <c r="H264" i="50"/>
  <c r="H262" i="50"/>
  <c r="H261" i="50"/>
  <c r="H259" i="50"/>
  <c r="H258" i="50"/>
  <c r="H257" i="50"/>
  <c r="H256" i="50"/>
  <c r="H254" i="50"/>
  <c r="H253" i="50"/>
  <c r="H251" i="50"/>
  <c r="H250" i="50"/>
  <c r="H249" i="50"/>
  <c r="H248" i="50"/>
  <c r="H246" i="50"/>
  <c r="H245" i="50"/>
  <c r="H243" i="50"/>
  <c r="H242" i="50"/>
  <c r="H241" i="50"/>
  <c r="H240" i="50"/>
  <c r="H238" i="50"/>
  <c r="H237" i="50"/>
  <c r="H235" i="50"/>
  <c r="H234" i="50"/>
  <c r="H233" i="50"/>
  <c r="H232" i="50"/>
  <c r="H230" i="50"/>
  <c r="H229" i="50"/>
  <c r="H226" i="50"/>
  <c r="H225" i="50"/>
  <c r="H224" i="50"/>
  <c r="H222" i="50"/>
  <c r="H221" i="50"/>
  <c r="H219" i="50"/>
  <c r="H218" i="50"/>
  <c r="H217" i="50"/>
  <c r="H216" i="50"/>
  <c r="H214" i="50"/>
  <c r="H213" i="50"/>
  <c r="H211" i="50"/>
  <c r="H210" i="50"/>
  <c r="H209" i="50"/>
  <c r="H208" i="50"/>
  <c r="H206" i="50"/>
  <c r="H205" i="50"/>
  <c r="H203" i="50"/>
  <c r="H202" i="50"/>
  <c r="H200" i="50"/>
  <c r="H198" i="50"/>
  <c r="H197" i="50"/>
  <c r="H195" i="50"/>
  <c r="H194" i="50"/>
  <c r="H193" i="50"/>
  <c r="H191" i="50"/>
  <c r="H189" i="50"/>
  <c r="H188" i="50"/>
  <c r="H186" i="50"/>
  <c r="H185" i="50"/>
  <c r="H184" i="50"/>
  <c r="H183" i="50"/>
  <c r="H181" i="50"/>
  <c r="H178" i="50"/>
  <c r="H177" i="50"/>
  <c r="H176" i="50"/>
  <c r="H175" i="50"/>
  <c r="H169" i="50"/>
  <c r="H168" i="50"/>
  <c r="H167" i="50"/>
  <c r="H166" i="50"/>
  <c r="H164" i="50"/>
  <c r="H163" i="50"/>
  <c r="H161" i="50"/>
  <c r="H160" i="50"/>
  <c r="H159" i="50"/>
  <c r="H158" i="50"/>
  <c r="H156" i="50"/>
  <c r="H153" i="50"/>
  <c r="H152" i="50"/>
  <c r="H151" i="50"/>
  <c r="H150" i="50"/>
  <c r="H148" i="50"/>
  <c r="H145" i="50"/>
  <c r="H144" i="50"/>
  <c r="H143" i="50"/>
  <c r="H142" i="50"/>
  <c r="H140" i="50"/>
  <c r="H137" i="50"/>
  <c r="H136" i="50"/>
  <c r="H135" i="50"/>
  <c r="H134" i="50"/>
  <c r="H132" i="50"/>
  <c r="H126" i="50"/>
  <c r="H125" i="50"/>
  <c r="H124" i="50"/>
  <c r="H122" i="50"/>
  <c r="H116" i="50"/>
  <c r="H115" i="50"/>
  <c r="H114" i="50"/>
  <c r="H112" i="50"/>
  <c r="H109" i="50"/>
  <c r="H108" i="50"/>
  <c r="H107" i="50"/>
  <c r="H106" i="50"/>
  <c r="H104" i="50"/>
  <c r="H101" i="50"/>
  <c r="H100" i="50"/>
  <c r="H99" i="50"/>
  <c r="H98" i="50"/>
  <c r="H96" i="50"/>
  <c r="H92" i="50"/>
  <c r="H91" i="50"/>
  <c r="H90" i="50"/>
  <c r="H88" i="50"/>
  <c r="H83" i="50"/>
  <c r="H82" i="50"/>
  <c r="H80" i="50"/>
  <c r="H77" i="50"/>
  <c r="H73" i="50"/>
  <c r="H68" i="50"/>
  <c r="H67" i="50"/>
  <c r="H66" i="50"/>
  <c r="H65" i="50"/>
  <c r="H63" i="50"/>
  <c r="H59" i="50"/>
  <c r="H58" i="50"/>
  <c r="H55" i="50"/>
  <c r="H51" i="50"/>
  <c r="H50" i="50"/>
  <c r="H49" i="50"/>
  <c r="H47" i="50"/>
  <c r="H43" i="50"/>
  <c r="H42" i="50"/>
  <c r="H41" i="50"/>
  <c r="H39" i="50"/>
  <c r="H35" i="50"/>
  <c r="H34" i="50"/>
  <c r="H33" i="50"/>
  <c r="H32" i="50"/>
  <c r="H27" i="50"/>
  <c r="H26" i="50"/>
  <c r="H25" i="50"/>
  <c r="H24" i="50"/>
  <c r="H19" i="50"/>
  <c r="H18" i="50"/>
  <c r="H17" i="50"/>
  <c r="H16" i="50"/>
  <c r="H11" i="50"/>
  <c r="H9" i="50"/>
  <c r="H8" i="50"/>
  <c r="H65" i="71"/>
  <c r="H212" i="71"/>
  <c r="E13" i="53"/>
  <c r="F13" i="53" s="1"/>
  <c r="E12" i="53"/>
  <c r="F12" i="53" s="1"/>
  <c r="E11" i="53"/>
  <c r="F11" i="53" s="1"/>
  <c r="H368" i="50" l="1"/>
  <c r="H40" i="50"/>
  <c r="H15" i="50"/>
  <c r="H31" i="50"/>
  <c r="H7" i="50"/>
  <c r="H23" i="50"/>
  <c r="E8" i="53"/>
  <c r="F8" i="53" s="1"/>
  <c r="E6" i="53"/>
  <c r="F6" i="53" s="1"/>
  <c r="E5" i="53"/>
  <c r="F5" i="53" s="1"/>
  <c r="E4" i="53"/>
  <c r="F4" i="53" s="1"/>
  <c r="D43" i="46" l="1"/>
  <c r="D42" i="46"/>
  <c r="D41" i="46"/>
  <c r="D40" i="46"/>
  <c r="D39" i="46"/>
  <c r="D38" i="46"/>
  <c r="D37" i="46"/>
  <c r="D36" i="46"/>
  <c r="D35" i="46"/>
  <c r="D34" i="46"/>
  <c r="D32" i="46"/>
  <c r="D31" i="46"/>
  <c r="D30" i="46"/>
  <c r="D29" i="46"/>
  <c r="D28" i="46"/>
  <c r="D27" i="46"/>
  <c r="D26" i="46"/>
  <c r="D25" i="46"/>
  <c r="D24" i="46"/>
  <c r="D23" i="46"/>
  <c r="D22" i="46"/>
  <c r="D21" i="46"/>
  <c r="D20" i="46"/>
  <c r="D19" i="46"/>
  <c r="D18" i="46"/>
  <c r="D16" i="46"/>
  <c r="D15" i="46"/>
  <c r="D14" i="46"/>
  <c r="D13" i="46"/>
  <c r="D12" i="46"/>
  <c r="D11" i="46"/>
  <c r="D10" i="46"/>
  <c r="D9" i="46"/>
  <c r="D8" i="46"/>
  <c r="D7" i="46"/>
  <c r="D6" i="46"/>
  <c r="D5" i="46"/>
  <c r="D4" i="46"/>
  <c r="C44" i="46"/>
  <c r="B44" i="46"/>
  <c r="E44" i="46"/>
  <c r="D16" i="59"/>
  <c r="D15" i="59"/>
  <c r="D14" i="59"/>
  <c r="D13" i="59"/>
  <c r="D12" i="59"/>
  <c r="D11" i="59"/>
  <c r="D10" i="59"/>
  <c r="D9" i="59"/>
  <c r="D8" i="59"/>
  <c r="D7" i="59"/>
  <c r="D6" i="59"/>
  <c r="D5" i="59"/>
  <c r="D4" i="59"/>
  <c r="I61" i="7"/>
  <c r="I51" i="7"/>
  <c r="I50" i="7"/>
  <c r="I49" i="7"/>
  <c r="I59" i="7"/>
  <c r="I58" i="7"/>
  <c r="I57" i="7"/>
  <c r="I56" i="7"/>
  <c r="I55" i="7"/>
  <c r="I54" i="7"/>
  <c r="I53" i="7"/>
  <c r="I52" i="7"/>
  <c r="I48" i="7"/>
  <c r="I47" i="7"/>
  <c r="I46" i="7"/>
  <c r="I45" i="7"/>
  <c r="I44" i="7"/>
  <c r="I43" i="7"/>
  <c r="I42" i="7"/>
  <c r="I41" i="7"/>
  <c r="I40" i="7"/>
  <c r="I39" i="7"/>
  <c r="I38" i="7"/>
  <c r="I37" i="7"/>
  <c r="I36" i="7"/>
  <c r="I35" i="7"/>
  <c r="I34" i="7"/>
  <c r="I33" i="7"/>
  <c r="I32" i="7"/>
  <c r="I31" i="7"/>
  <c r="I30" i="7"/>
  <c r="J30" i="7" s="1"/>
  <c r="I29" i="7"/>
  <c r="I28" i="7"/>
  <c r="I27" i="7"/>
  <c r="I26" i="7"/>
  <c r="I25" i="7"/>
  <c r="I24" i="7"/>
  <c r="I23" i="7"/>
  <c r="I22" i="7"/>
  <c r="I21" i="7"/>
  <c r="I20" i="7"/>
  <c r="I19" i="7"/>
  <c r="I18" i="7"/>
  <c r="I17" i="7"/>
  <c r="I16" i="7"/>
  <c r="I15" i="7"/>
  <c r="I14" i="7"/>
  <c r="I13" i="7"/>
  <c r="I12" i="7"/>
  <c r="I11" i="7"/>
  <c r="I10" i="7"/>
  <c r="I9" i="7"/>
  <c r="I8" i="7"/>
  <c r="I7" i="7"/>
  <c r="I62" i="7" l="1"/>
  <c r="F128" i="72"/>
  <c r="F127" i="72"/>
  <c r="F126" i="72"/>
  <c r="F125" i="72"/>
  <c r="F124" i="72"/>
  <c r="F123" i="72"/>
  <c r="F122" i="72"/>
  <c r="F121" i="72"/>
  <c r="F120" i="72"/>
  <c r="F119" i="72"/>
  <c r="F118" i="72"/>
  <c r="F117" i="72"/>
  <c r="F115" i="72"/>
  <c r="F114" i="72"/>
  <c r="F113" i="72"/>
  <c r="F112" i="72"/>
  <c r="F110" i="72"/>
  <c r="F109" i="72"/>
  <c r="F107" i="72"/>
  <c r="F106" i="72"/>
  <c r="F105" i="72"/>
  <c r="F104" i="72"/>
  <c r="F103" i="72"/>
  <c r="F102" i="72"/>
  <c r="F101" i="72"/>
  <c r="F100" i="72"/>
  <c r="F99" i="72"/>
  <c r="F98" i="72"/>
  <c r="F96" i="72"/>
  <c r="F95" i="72"/>
  <c r="F94" i="72"/>
  <c r="F93" i="72"/>
  <c r="F92" i="72"/>
  <c r="F91" i="72"/>
  <c r="F90" i="72"/>
  <c r="F88" i="72"/>
  <c r="F87" i="72"/>
  <c r="F86" i="72"/>
  <c r="F85" i="72"/>
  <c r="F84" i="72"/>
  <c r="F82" i="72"/>
  <c r="F81" i="72"/>
  <c r="F79" i="72"/>
  <c r="F78" i="72"/>
  <c r="F77" i="72"/>
  <c r="F76" i="72"/>
  <c r="F75" i="72"/>
  <c r="F74" i="72"/>
  <c r="F73" i="72"/>
  <c r="F72" i="72"/>
  <c r="F71" i="72"/>
  <c r="F70" i="72"/>
  <c r="F69" i="72"/>
  <c r="F68" i="72"/>
  <c r="F67" i="72"/>
  <c r="F64" i="72"/>
  <c r="F63" i="72"/>
  <c r="F62" i="72"/>
  <c r="F60" i="72"/>
  <c r="F59" i="72"/>
  <c r="F58" i="72"/>
  <c r="F57" i="72"/>
  <c r="F56" i="72"/>
  <c r="F55" i="72"/>
  <c r="F54" i="72"/>
  <c r="F53" i="72"/>
  <c r="F51" i="72"/>
  <c r="F50" i="72"/>
  <c r="F49" i="72"/>
  <c r="F47" i="72"/>
  <c r="F46" i="72"/>
  <c r="F45" i="72"/>
  <c r="F44" i="72"/>
  <c r="F43" i="72"/>
  <c r="F42" i="72"/>
  <c r="F41" i="72"/>
  <c r="F40" i="72"/>
  <c r="F39" i="72"/>
  <c r="F38" i="72"/>
  <c r="F37" i="72"/>
  <c r="F36" i="72"/>
  <c r="F35" i="72"/>
  <c r="F34" i="72"/>
  <c r="F33" i="72"/>
  <c r="F32" i="72"/>
  <c r="F31" i="72"/>
  <c r="F30" i="72"/>
  <c r="F29" i="72"/>
  <c r="F28" i="72"/>
  <c r="F27" i="72"/>
  <c r="F26" i="72"/>
  <c r="F25" i="72"/>
  <c r="F24" i="72"/>
  <c r="F23" i="72"/>
  <c r="F22" i="72"/>
  <c r="F21" i="72"/>
  <c r="F20" i="72"/>
  <c r="F19" i="72"/>
  <c r="F18" i="72"/>
  <c r="F16" i="72"/>
  <c r="F15" i="72"/>
  <c r="F14" i="72"/>
  <c r="F13" i="72"/>
  <c r="F12" i="72"/>
  <c r="F11" i="72"/>
  <c r="F10" i="72"/>
  <c r="F9" i="72"/>
  <c r="F8" i="72"/>
  <c r="F7" i="72"/>
  <c r="F130" i="72"/>
  <c r="F129" i="72"/>
  <c r="B116" i="72"/>
  <c r="D116" i="72"/>
  <c r="E116" i="72"/>
  <c r="D108" i="72"/>
  <c r="E89" i="72"/>
  <c r="E80" i="72"/>
  <c r="D80" i="72"/>
  <c r="B80" i="72"/>
  <c r="E83" i="72"/>
  <c r="I6" i="41"/>
  <c r="I38" i="26"/>
  <c r="I37" i="26"/>
  <c r="I36" i="26"/>
  <c r="I35" i="26"/>
  <c r="I34" i="26"/>
  <c r="I33" i="26"/>
  <c r="I31" i="26"/>
  <c r="I30" i="26"/>
  <c r="I29" i="26"/>
  <c r="I28" i="26"/>
  <c r="I25" i="26"/>
  <c r="I24" i="26"/>
  <c r="I23" i="26"/>
  <c r="I22" i="26"/>
  <c r="I21" i="26"/>
  <c r="I20" i="26"/>
  <c r="I19" i="26"/>
  <c r="I18" i="26"/>
  <c r="I17" i="26"/>
  <c r="I16" i="26"/>
  <c r="I15" i="26"/>
  <c r="I14" i="26"/>
  <c r="I13" i="26"/>
  <c r="I12" i="26"/>
  <c r="I11" i="26"/>
  <c r="I10" i="26"/>
  <c r="I9" i="26"/>
  <c r="I8" i="26"/>
  <c r="I7" i="26"/>
  <c r="I5" i="26"/>
  <c r="J61" i="74"/>
  <c r="J60" i="74"/>
  <c r="J57" i="74"/>
  <c r="J56" i="74"/>
  <c r="J54" i="74"/>
  <c r="J53" i="74"/>
  <c r="J51" i="74"/>
  <c r="J49" i="74"/>
  <c r="J47" i="74"/>
  <c r="J45" i="74"/>
  <c r="J43" i="74"/>
  <c r="J42" i="74"/>
  <c r="J41" i="74"/>
  <c r="J39" i="74"/>
  <c r="J38" i="74"/>
  <c r="J37" i="74"/>
  <c r="J36" i="74"/>
  <c r="J33" i="74"/>
  <c r="J32" i="74"/>
  <c r="J30" i="74"/>
  <c r="J28" i="74"/>
  <c r="J27" i="74"/>
  <c r="J23" i="74"/>
  <c r="J22" i="74"/>
  <c r="J20" i="74"/>
  <c r="J19" i="74"/>
  <c r="J18" i="74"/>
  <c r="J17" i="74"/>
  <c r="J16" i="74"/>
  <c r="J15" i="74"/>
  <c r="J14" i="74"/>
  <c r="J13" i="74"/>
  <c r="J10" i="74"/>
  <c r="J9" i="74"/>
  <c r="J8" i="74"/>
  <c r="G63" i="74"/>
  <c r="G61" i="74"/>
  <c r="G60" i="74"/>
  <c r="G59" i="74"/>
  <c r="G58" i="74"/>
  <c r="G57" i="74"/>
  <c r="G56" i="74"/>
  <c r="G55" i="74"/>
  <c r="G54" i="74"/>
  <c r="G53" i="74"/>
  <c r="G52" i="74"/>
  <c r="G51" i="74"/>
  <c r="G50" i="74"/>
  <c r="G49" i="74"/>
  <c r="G48" i="74"/>
  <c r="G47" i="74"/>
  <c r="G46" i="74"/>
  <c r="G45" i="74"/>
  <c r="G44" i="74"/>
  <c r="G43" i="74"/>
  <c r="G42" i="74"/>
  <c r="G41" i="74"/>
  <c r="G39" i="74"/>
  <c r="G38" i="74"/>
  <c r="G37" i="74"/>
  <c r="G36" i="74"/>
  <c r="G35" i="74"/>
  <c r="G34" i="74"/>
  <c r="G33" i="74"/>
  <c r="G32" i="74"/>
  <c r="G31" i="74"/>
  <c r="G30" i="74"/>
  <c r="G29" i="74"/>
  <c r="G28" i="74"/>
  <c r="G27" i="74"/>
  <c r="G25" i="74"/>
  <c r="G23" i="74"/>
  <c r="G22" i="74"/>
  <c r="G21" i="74"/>
  <c r="G20" i="74"/>
  <c r="G19" i="74"/>
  <c r="G18" i="74"/>
  <c r="G17" i="74"/>
  <c r="G16" i="74"/>
  <c r="G15" i="74"/>
  <c r="G14" i="74"/>
  <c r="G13" i="74"/>
  <c r="G12" i="74"/>
  <c r="G11" i="74"/>
  <c r="G10" i="74"/>
  <c r="G9" i="74"/>
  <c r="G8" i="74"/>
  <c r="D60" i="74"/>
  <c r="D59" i="74"/>
  <c r="D56" i="74"/>
  <c r="D54" i="74"/>
  <c r="D51" i="74"/>
  <c r="D50" i="74"/>
  <c r="D47" i="74"/>
  <c r="D41" i="74"/>
  <c r="D40" i="74"/>
  <c r="D39" i="74"/>
  <c r="D38" i="74"/>
  <c r="D37" i="74"/>
  <c r="D32" i="74"/>
  <c r="D30" i="74"/>
  <c r="D28" i="74"/>
  <c r="B64" i="74"/>
  <c r="C64" i="74"/>
  <c r="H64" i="74"/>
  <c r="I64" i="74"/>
  <c r="D22" i="74"/>
  <c r="D18" i="74"/>
  <c r="D17" i="74"/>
  <c r="D16" i="74"/>
  <c r="D15" i="74"/>
  <c r="D14" i="74"/>
  <c r="D13" i="74"/>
  <c r="D10" i="74"/>
  <c r="F5" i="72" l="1"/>
  <c r="I39" i="26"/>
  <c r="F116" i="72"/>
  <c r="J64" i="74"/>
  <c r="F80" i="72"/>
  <c r="C14" i="39"/>
  <c r="C13" i="41" l="1"/>
  <c r="C17" i="41" s="1"/>
  <c r="C13" i="56"/>
  <c r="C12" i="52"/>
  <c r="E5" i="72"/>
  <c r="E7" i="41" l="1"/>
  <c r="I7" i="41" s="1"/>
  <c r="E8" i="41"/>
  <c r="E9" i="41"/>
  <c r="I9" i="41" s="1"/>
  <c r="E10" i="41"/>
  <c r="E11" i="41"/>
  <c r="E12" i="41"/>
  <c r="I12" i="41" s="1"/>
  <c r="E6" i="41"/>
  <c r="I8" i="41"/>
  <c r="E15" i="41"/>
  <c r="G15" i="41" s="1"/>
  <c r="I15" i="41" s="1"/>
  <c r="I11" i="41" l="1"/>
  <c r="I10" i="41"/>
  <c r="H495" i="50"/>
  <c r="H5" i="50"/>
  <c r="H6" i="71"/>
  <c r="H7" i="71"/>
  <c r="H8" i="71"/>
  <c r="H9" i="71"/>
  <c r="H10" i="71"/>
  <c r="H11" i="71"/>
  <c r="H12" i="71"/>
  <c r="H13" i="71"/>
  <c r="H14" i="71"/>
  <c r="H15" i="71"/>
  <c r="H16" i="71"/>
  <c r="H17" i="71"/>
  <c r="H18" i="71"/>
  <c r="H19" i="71"/>
  <c r="H20" i="71"/>
  <c r="H21" i="71"/>
  <c r="H22" i="71"/>
  <c r="H23" i="71"/>
  <c r="H24" i="71"/>
  <c r="H25" i="71"/>
  <c r="H26" i="71"/>
  <c r="H27" i="71"/>
  <c r="H28" i="71"/>
  <c r="H29" i="71"/>
  <c r="H30" i="71"/>
  <c r="H31" i="71"/>
  <c r="H32" i="71"/>
  <c r="H33" i="71"/>
  <c r="H34" i="71"/>
  <c r="H35" i="71"/>
  <c r="H36" i="71"/>
  <c r="H37" i="71"/>
  <c r="H38" i="71"/>
  <c r="H39" i="71"/>
  <c r="H40" i="71"/>
  <c r="H41" i="71"/>
  <c r="H42" i="71"/>
  <c r="H43" i="71"/>
  <c r="H44" i="71"/>
  <c r="H45" i="71"/>
  <c r="H46" i="71"/>
  <c r="H47" i="71"/>
  <c r="H48" i="71"/>
  <c r="H49" i="71"/>
  <c r="H50" i="71"/>
  <c r="H51" i="71"/>
  <c r="H52" i="71"/>
  <c r="H55" i="71"/>
  <c r="H56" i="71"/>
  <c r="H57" i="71"/>
  <c r="H58" i="71"/>
  <c r="H59" i="71"/>
  <c r="H60" i="71"/>
  <c r="H61" i="71"/>
  <c r="H62" i="71"/>
  <c r="H63" i="71"/>
  <c r="H64" i="71"/>
  <c r="H67" i="71"/>
  <c r="H68" i="71"/>
  <c r="H69" i="71"/>
  <c r="H70" i="71"/>
  <c r="H71" i="71"/>
  <c r="H72" i="71"/>
  <c r="H73" i="71"/>
  <c r="H74" i="71"/>
  <c r="H75" i="71"/>
  <c r="H76" i="71"/>
  <c r="H77" i="71"/>
  <c r="H78" i="71"/>
  <c r="H79" i="71"/>
  <c r="H80" i="71"/>
  <c r="H81" i="71"/>
  <c r="H82" i="71"/>
  <c r="H83" i="71"/>
  <c r="H84" i="71"/>
  <c r="H85" i="71"/>
  <c r="H86" i="71"/>
  <c r="H87" i="71"/>
  <c r="H88" i="71"/>
  <c r="H89" i="71"/>
  <c r="H90" i="71"/>
  <c r="H91" i="71"/>
  <c r="H92" i="71"/>
  <c r="H93" i="71"/>
  <c r="H98" i="71"/>
  <c r="H99" i="71"/>
  <c r="H100" i="71"/>
  <c r="H101" i="71"/>
  <c r="H102" i="71"/>
  <c r="H103" i="71"/>
  <c r="H105" i="71"/>
  <c r="H106" i="71"/>
  <c r="H107" i="71"/>
  <c r="H108" i="71"/>
  <c r="H109" i="71"/>
  <c r="H110" i="71"/>
  <c r="H111" i="71"/>
  <c r="H112" i="71"/>
  <c r="H113" i="71"/>
  <c r="H114" i="71"/>
  <c r="H115" i="71"/>
  <c r="H116" i="71"/>
  <c r="H117" i="71"/>
  <c r="H118" i="71"/>
  <c r="H119" i="71"/>
  <c r="H120" i="71"/>
  <c r="H121" i="71"/>
  <c r="H122" i="71"/>
  <c r="H123" i="71"/>
  <c r="H124" i="71"/>
  <c r="H125" i="71"/>
  <c r="H126" i="71"/>
  <c r="H127" i="71"/>
  <c r="H128" i="71"/>
  <c r="H129" i="71"/>
  <c r="H130" i="71"/>
  <c r="H131" i="71"/>
  <c r="H132" i="71"/>
  <c r="H133" i="71"/>
  <c r="H134" i="71"/>
  <c r="H135" i="71"/>
  <c r="H136" i="71"/>
  <c r="H137" i="71"/>
  <c r="H138" i="71"/>
  <c r="H139" i="71"/>
  <c r="H140" i="71"/>
  <c r="H141" i="71"/>
  <c r="H142" i="71"/>
  <c r="H143" i="71"/>
  <c r="H147" i="71"/>
  <c r="H148" i="71"/>
  <c r="H151" i="71"/>
  <c r="H152" i="71"/>
  <c r="H153" i="71"/>
  <c r="H154" i="71"/>
  <c r="H155" i="71"/>
  <c r="H156" i="71"/>
  <c r="H157" i="71"/>
  <c r="H158" i="71"/>
  <c r="H159" i="71"/>
  <c r="H160" i="71"/>
  <c r="H161" i="71"/>
  <c r="H165" i="71"/>
  <c r="H166" i="71"/>
  <c r="H167" i="71"/>
  <c r="H168" i="71"/>
  <c r="H169" i="71"/>
  <c r="H170" i="71"/>
  <c r="H171" i="71"/>
  <c r="H172" i="71"/>
  <c r="H173" i="71"/>
  <c r="H174" i="71"/>
  <c r="H175" i="71"/>
  <c r="H176" i="71"/>
  <c r="H177" i="71"/>
  <c r="H178" i="71"/>
  <c r="H179" i="71"/>
  <c r="H180" i="71"/>
  <c r="H181" i="71"/>
  <c r="H182" i="71"/>
  <c r="H183" i="71"/>
  <c r="H184" i="71"/>
  <c r="H185" i="71"/>
  <c r="H186" i="71"/>
  <c r="H187" i="71"/>
  <c r="H188" i="71"/>
  <c r="H189" i="71"/>
  <c r="H190" i="71"/>
  <c r="H191" i="71"/>
  <c r="H192" i="71"/>
  <c r="H193" i="71"/>
  <c r="H194" i="71"/>
  <c r="H195" i="71"/>
  <c r="H196" i="71"/>
  <c r="H197" i="71"/>
  <c r="H198" i="71"/>
  <c r="H199" i="71"/>
  <c r="H200" i="71"/>
  <c r="H201" i="71"/>
  <c r="H202" i="71"/>
  <c r="H203" i="71"/>
  <c r="H204" i="71"/>
  <c r="H205" i="71"/>
  <c r="H206" i="71"/>
  <c r="H209" i="71"/>
  <c r="H210" i="71"/>
  <c r="H211" i="71"/>
  <c r="H213" i="71"/>
  <c r="H214" i="71"/>
  <c r="H215" i="71"/>
  <c r="H216" i="71"/>
  <c r="H217" i="71"/>
  <c r="H219" i="71"/>
  <c r="H220" i="71"/>
  <c r="H221" i="71"/>
  <c r="H222" i="71"/>
  <c r="H223" i="71"/>
  <c r="H224" i="71"/>
  <c r="H225" i="71"/>
  <c r="H226" i="71"/>
  <c r="H227" i="71"/>
  <c r="H228" i="71"/>
  <c r="H229" i="71"/>
  <c r="H232" i="71"/>
  <c r="H5" i="71"/>
  <c r="G496" i="50"/>
  <c r="F496" i="50"/>
  <c r="G233" i="71"/>
  <c r="I233" i="71"/>
  <c r="F233" i="71"/>
  <c r="E52" i="72"/>
  <c r="E48" i="72"/>
  <c r="E108" i="72"/>
  <c r="E97" i="72"/>
  <c r="E61" i="72"/>
  <c r="E132" i="72" l="1"/>
  <c r="H233" i="71"/>
  <c r="H496" i="50"/>
  <c r="B3" i="60" l="1"/>
  <c r="B3" i="54" l="1"/>
  <c r="C83" i="72" l="1"/>
  <c r="D83" i="72"/>
  <c r="F83" i="72"/>
  <c r="B83" i="72"/>
  <c r="F48" i="72"/>
  <c r="B48" i="72"/>
  <c r="B5" i="72"/>
  <c r="C5" i="72"/>
  <c r="G5" i="72"/>
  <c r="H5" i="72"/>
  <c r="D44" i="46" l="1"/>
  <c r="F39" i="26"/>
  <c r="D64" i="74" l="1"/>
  <c r="C116" i="72"/>
  <c r="G115" i="72"/>
  <c r="H115" i="72"/>
  <c r="C48" i="72"/>
  <c r="D48" i="72"/>
  <c r="G48" i="72"/>
  <c r="H48" i="72"/>
  <c r="C108" i="72" l="1"/>
  <c r="F108" i="72"/>
  <c r="G108" i="72"/>
  <c r="H108" i="72"/>
  <c r="B108" i="72"/>
  <c r="C97" i="72"/>
  <c r="D97" i="72"/>
  <c r="F97" i="72"/>
  <c r="G97" i="72"/>
  <c r="H97" i="72"/>
  <c r="B97" i="72"/>
  <c r="C89" i="72"/>
  <c r="D89" i="72"/>
  <c r="F89" i="72"/>
  <c r="G89" i="72"/>
  <c r="H89" i="72"/>
  <c r="B89" i="72"/>
  <c r="G83" i="72"/>
  <c r="H83" i="72"/>
  <c r="C80" i="72"/>
  <c r="G80" i="72"/>
  <c r="H80" i="72"/>
  <c r="C61" i="72"/>
  <c r="D61" i="72"/>
  <c r="F61" i="72"/>
  <c r="G61" i="72"/>
  <c r="H61" i="72"/>
  <c r="B61" i="72"/>
  <c r="C52" i="72"/>
  <c r="D52" i="72"/>
  <c r="F52" i="72"/>
  <c r="G52" i="72"/>
  <c r="H52" i="72"/>
  <c r="B52" i="72"/>
  <c r="F132" i="72" l="1"/>
  <c r="D132" i="72"/>
  <c r="B132" i="72"/>
  <c r="C132" i="72"/>
  <c r="G131" i="72"/>
  <c r="H131" i="72"/>
  <c r="B17" i="59" l="1"/>
  <c r="F13" i="41" l="1"/>
  <c r="F3" i="48" l="1"/>
  <c r="E14" i="39" l="1"/>
  <c r="D14" i="39"/>
  <c r="E34" i="39" l="1"/>
  <c r="D34" i="39"/>
  <c r="E23" i="39"/>
  <c r="E25" i="39" s="1"/>
  <c r="E27" i="39" s="1"/>
  <c r="D23" i="39"/>
  <c r="D25" i="39" s="1"/>
  <c r="D27" i="39" s="1"/>
  <c r="C23" i="39"/>
  <c r="C25" i="39" s="1"/>
  <c r="C27" i="39" s="1"/>
  <c r="G13" i="48"/>
  <c r="F13" i="48"/>
  <c r="G7" i="48"/>
  <c r="F7" i="48"/>
  <c r="G21" i="48" l="1"/>
  <c r="F21" i="48"/>
  <c r="I13" i="41"/>
  <c r="I17" i="41" s="1"/>
  <c r="H13" i="41"/>
  <c r="H17" i="41" s="1"/>
  <c r="G13" i="41"/>
  <c r="G17" i="41" s="1"/>
  <c r="F17" i="41"/>
  <c r="E13" i="41"/>
  <c r="E17" i="41" s="1"/>
  <c r="D13" i="41"/>
  <c r="D17" i="41" s="1"/>
  <c r="B13" i="41"/>
  <c r="B17" i="41" s="1"/>
  <c r="C17" i="59" l="1"/>
  <c r="D17" i="59" l="1"/>
  <c r="C36" i="60"/>
  <c r="B36" i="60"/>
  <c r="C31" i="60"/>
  <c r="B31" i="60"/>
  <c r="C23" i="60"/>
  <c r="B23" i="60"/>
  <c r="C13" i="60"/>
  <c r="B13" i="60"/>
  <c r="D12" i="52"/>
  <c r="C24" i="60" l="1"/>
  <c r="C37" i="60" s="1"/>
  <c r="B24" i="60"/>
  <c r="B37" i="60" s="1"/>
  <c r="D13" i="51"/>
  <c r="C13" i="51"/>
  <c r="F14" i="53"/>
  <c r="E14" i="53"/>
  <c r="D14" i="53"/>
  <c r="C14" i="53"/>
  <c r="B14" i="53"/>
  <c r="F9" i="53"/>
  <c r="E9" i="53"/>
  <c r="D9" i="53"/>
  <c r="C9" i="53"/>
  <c r="B9" i="53"/>
  <c r="C6" i="54"/>
  <c r="B6" i="54"/>
  <c r="B16" i="53" l="1"/>
  <c r="D16" i="53"/>
  <c r="F16" i="53"/>
  <c r="C16" i="53"/>
  <c r="E16" i="53"/>
  <c r="E17" i="59"/>
  <c r="C3" i="52" l="1"/>
  <c r="C3" i="56"/>
  <c r="C3" i="51"/>
  <c r="G64" i="74"/>
</calcChain>
</file>

<file path=xl/sharedStrings.xml><?xml version="1.0" encoding="utf-8"?>
<sst xmlns="http://schemas.openxmlformats.org/spreadsheetml/2006/main" count="1352" uniqueCount="988">
  <si>
    <t>Ships and Marine Equipment  Maintenance</t>
  </si>
  <si>
    <t>Machines and Instruments  Maintenance</t>
  </si>
  <si>
    <t>Rewarding the Disabled</t>
  </si>
  <si>
    <t>Chapter</t>
  </si>
  <si>
    <t>Descriptions</t>
  </si>
  <si>
    <t>Beginning Balance</t>
  </si>
  <si>
    <t>Amount Received</t>
  </si>
  <si>
    <t>Amount Paid</t>
  </si>
  <si>
    <t>Ending Balance</t>
  </si>
  <si>
    <t xml:space="preserve">Total Local Loans </t>
  </si>
  <si>
    <t>Total (Balance)</t>
  </si>
  <si>
    <t>2- Oil and Gas Revenue</t>
  </si>
  <si>
    <t>Oil &amp; Gas</t>
  </si>
  <si>
    <t>Gov. Goods &amp; Services</t>
  </si>
  <si>
    <t>Grants</t>
  </si>
  <si>
    <t>Sale of Capital Assets</t>
  </si>
  <si>
    <t>Fines, Penalties &amp; Mis.</t>
  </si>
  <si>
    <t>Manpower</t>
  </si>
  <si>
    <t>Services</t>
  </si>
  <si>
    <t>Consumables</t>
  </si>
  <si>
    <t>Assets</t>
  </si>
  <si>
    <t>Maintenance</t>
  </si>
  <si>
    <t>Transfers</t>
  </si>
  <si>
    <t>Projects</t>
  </si>
  <si>
    <t>Recurrent Expenditures</t>
  </si>
  <si>
    <t xml:space="preserve">Total </t>
  </si>
  <si>
    <t>Budget</t>
  </si>
  <si>
    <t>Total</t>
  </si>
  <si>
    <t>Description</t>
  </si>
  <si>
    <t>Total Revenue</t>
  </si>
  <si>
    <t>Revenue</t>
  </si>
  <si>
    <t>Total Recurrent Expenditure</t>
  </si>
  <si>
    <t>Total Expenditure</t>
  </si>
  <si>
    <t>Recurrent Expenditure</t>
  </si>
  <si>
    <t>Investments &amp; Gov. Properties</t>
  </si>
  <si>
    <t>Total Carried Forward Budget</t>
  </si>
  <si>
    <t>Budget After Amendment</t>
  </si>
  <si>
    <t>Available Budget</t>
  </si>
  <si>
    <t>Surplus (Exceeding)</t>
  </si>
  <si>
    <t>Ministry of Interior</t>
  </si>
  <si>
    <t>National Security Agency</t>
  </si>
  <si>
    <t>Ministry of Foreign Affairs</t>
  </si>
  <si>
    <t>Ministry Of  Education</t>
  </si>
  <si>
    <t>Ministry of Health</t>
  </si>
  <si>
    <t>National Oil &amp; Gas Authority</t>
  </si>
  <si>
    <t>Civil Service Bureau</t>
  </si>
  <si>
    <t>National Guard</t>
  </si>
  <si>
    <t>Actual</t>
  </si>
  <si>
    <t>BD</t>
  </si>
  <si>
    <t>Revenues</t>
  </si>
  <si>
    <t>Survey &amp; Land Registration Bureau</t>
  </si>
  <si>
    <t>Ministry of Education</t>
  </si>
  <si>
    <t>Sunni Awqaf</t>
  </si>
  <si>
    <t>University of Bahrain</t>
  </si>
  <si>
    <t>Shura Council</t>
  </si>
  <si>
    <t>High Council for Islamic Affairs</t>
  </si>
  <si>
    <t>Economic Development Board</t>
  </si>
  <si>
    <t>Amendment</t>
  </si>
  <si>
    <t>National Audit Court</t>
  </si>
  <si>
    <t>Projects Budget</t>
  </si>
  <si>
    <t>Amendments</t>
  </si>
  <si>
    <t>Kingdom Of Bahrain</t>
  </si>
  <si>
    <t>% Of Spend</t>
  </si>
  <si>
    <t>Projects Expenditures</t>
  </si>
  <si>
    <t>Ministries or Government Authorities</t>
  </si>
  <si>
    <t>Initial Budget</t>
  </si>
  <si>
    <t xml:space="preserve">National Guard </t>
  </si>
  <si>
    <t xml:space="preserve">% Of Spend </t>
  </si>
  <si>
    <t>Initial  Budget</t>
  </si>
  <si>
    <t>% Of Collec.</t>
  </si>
  <si>
    <t>Ministries &amp; Government Authorities</t>
  </si>
  <si>
    <t>Grand Revenue</t>
  </si>
  <si>
    <t>Grand Costs</t>
  </si>
  <si>
    <t>Net Revenue</t>
  </si>
  <si>
    <t xml:space="preserve">Revenue from Bahrain Field and Refinery   </t>
  </si>
  <si>
    <t>Revenue from Abu-Sa'afa Field</t>
  </si>
  <si>
    <t>Gas Revenue</t>
  </si>
  <si>
    <t>Oil Taxation and Fees</t>
  </si>
  <si>
    <t>Net Revenue from Oil and Gas</t>
  </si>
  <si>
    <t>Code</t>
  </si>
  <si>
    <t>Difference</t>
  </si>
  <si>
    <t>Gas Income Tax</t>
  </si>
  <si>
    <t>Petrol Tax</t>
  </si>
  <si>
    <t>Protection of Domestic Industries</t>
  </si>
  <si>
    <t>Commercial Agencies Registration Fees</t>
  </si>
  <si>
    <t>Residence Permit Fees</t>
  </si>
  <si>
    <t>Ownership Registration Fees</t>
  </si>
  <si>
    <t>Ownership Transfer Fees</t>
  </si>
  <si>
    <t>Car Registration Fees</t>
  </si>
  <si>
    <t>Driving License Fees</t>
  </si>
  <si>
    <t>Legal Fees</t>
  </si>
  <si>
    <t>Documentation Fees</t>
  </si>
  <si>
    <t>Gold Assaying Fees</t>
  </si>
  <si>
    <t>Tender Fees</t>
  </si>
  <si>
    <t>Wireless Equipment Fees</t>
  </si>
  <si>
    <t>Application Fees</t>
  </si>
  <si>
    <t>Airport Information Publication</t>
  </si>
  <si>
    <t>Road Accident Treatment Fees</t>
  </si>
  <si>
    <t>Occupational Injury Treatment Fees</t>
  </si>
  <si>
    <t>Post Box Rental</t>
  </si>
  <si>
    <t>Transit Post Fees</t>
  </si>
  <si>
    <t>Franking Machine Sales</t>
  </si>
  <si>
    <t>Customs Stamp - Containers</t>
  </si>
  <si>
    <t>Aeroplane Landing Fees</t>
  </si>
  <si>
    <t>Telephone Usage Charges</t>
  </si>
  <si>
    <t>Driving Instruction Fees</t>
  </si>
  <si>
    <t>Security Guard Income</t>
  </si>
  <si>
    <t>Printing Press Sales</t>
  </si>
  <si>
    <t>Publication Fees</t>
  </si>
  <si>
    <t>Official Forms and Documents Sales</t>
  </si>
  <si>
    <t>Philatelic Office Sales</t>
  </si>
  <si>
    <t>Land Rent</t>
  </si>
  <si>
    <t>Commercial Stores Rents</t>
  </si>
  <si>
    <t>Equipment Rents</t>
  </si>
  <si>
    <t>Fines</t>
  </si>
  <si>
    <t>Compensations</t>
  </si>
  <si>
    <t>Forfeited Trust Monies</t>
  </si>
  <si>
    <t>Recovery of Fixed Expenses</t>
  </si>
  <si>
    <t>Labour and Employees Cost</t>
  </si>
  <si>
    <t>Overtime</t>
  </si>
  <si>
    <t>Social Allowance</t>
  </si>
  <si>
    <t>Other Personal Allowances</t>
  </si>
  <si>
    <t>Training Entitlements</t>
  </si>
  <si>
    <t>Garments for Employees</t>
  </si>
  <si>
    <t>Food for Employees</t>
  </si>
  <si>
    <t>Part-Time Labour</t>
  </si>
  <si>
    <t>Internal Conferences</t>
  </si>
  <si>
    <t>Cost of Guest Entertainment</t>
  </si>
  <si>
    <t>Wireless Instruments</t>
  </si>
  <si>
    <t>Telegram Charges</t>
  </si>
  <si>
    <t>Municipality Fees-Various</t>
  </si>
  <si>
    <t>Land Rental</t>
  </si>
  <si>
    <t>Computer CPU Rental</t>
  </si>
  <si>
    <t>Systems &amp; Application Software Rental</t>
  </si>
  <si>
    <t>Insurance on Vehicles</t>
  </si>
  <si>
    <t>Advertising</t>
  </si>
  <si>
    <t>Subscriptions to Various Organizations</t>
  </si>
  <si>
    <t>Printing</t>
  </si>
  <si>
    <t>Scholarships for Non-Employees</t>
  </si>
  <si>
    <t>Overseas Treatment</t>
  </si>
  <si>
    <t>Gas for Other Purposes</t>
  </si>
  <si>
    <t>Fuel &amp; Oil for Generators</t>
  </si>
  <si>
    <t>Fuel for Heavy Vehicles &amp; Machinery</t>
  </si>
  <si>
    <t>Other Fuel &amp; Oil</t>
  </si>
  <si>
    <t>Computer Stationery</t>
  </si>
  <si>
    <t>Stationery</t>
  </si>
  <si>
    <t>Books</t>
  </si>
  <si>
    <t>Surgical Materials</t>
  </si>
  <si>
    <t>X-Ray Materials</t>
  </si>
  <si>
    <t>Laboratory Materials</t>
  </si>
  <si>
    <t>Aircraft Imprest</t>
  </si>
  <si>
    <t>Other Maintenance</t>
  </si>
  <si>
    <t>Interest on Treasury Bills</t>
  </si>
  <si>
    <t>Grants to Societies</t>
  </si>
  <si>
    <t>Grants to National Clubs</t>
  </si>
  <si>
    <t>Grants to Foreign Bodies</t>
  </si>
  <si>
    <t>Furniture Clearing-In</t>
  </si>
  <si>
    <t>Asset Expense</t>
  </si>
  <si>
    <t xml:space="preserve">Thousand BD </t>
  </si>
  <si>
    <t>Legislation &amp; Legal Opinion Commission</t>
  </si>
  <si>
    <t>Ministry of Housing</t>
  </si>
  <si>
    <t>Customs Affairs</t>
  </si>
  <si>
    <t>-</t>
  </si>
  <si>
    <t>Oil Sales - Bahrain Field</t>
  </si>
  <si>
    <t>Future Generations Reserve- Abu-Sa'afa Field</t>
  </si>
  <si>
    <t>Gas Sales to Electricity Power and Water Station</t>
  </si>
  <si>
    <t>Gas Sales - Alba</t>
  </si>
  <si>
    <t>Gas Sales - Bapco</t>
  </si>
  <si>
    <t>Gas Sales - Banagas</t>
  </si>
  <si>
    <t>Gas Sales - Other Companies</t>
  </si>
  <si>
    <t>Customs Duty on Essential Trade</t>
  </si>
  <si>
    <t>Customs Duty on Vehicles</t>
  </si>
  <si>
    <t>Customs Duty on Manuf./Unmanuf. Tabacco</t>
  </si>
  <si>
    <t>Customs Duty on Luxury Goods</t>
  </si>
  <si>
    <t>Customs Duty on Yachts</t>
  </si>
  <si>
    <t>General Trade Activities Registration Fees</t>
  </si>
  <si>
    <t>Financial Service Activities Registration Fees</t>
  </si>
  <si>
    <t>Miscellaneous Service Activities Registration Fees</t>
  </si>
  <si>
    <t>Organizing Engineering Professional Practice Fees</t>
  </si>
  <si>
    <t>Passport Fees</t>
  </si>
  <si>
    <t>Visa &amp; NOC Fees</t>
  </si>
  <si>
    <t>Certification of Official Documents Fees</t>
  </si>
  <si>
    <t>Design &amp; Measurement Fees</t>
  </si>
  <si>
    <t>Design &amp; Trademark Fees</t>
  </si>
  <si>
    <t>Trademarks &amp; Commercial Reg. Amend. Fees</t>
  </si>
  <si>
    <t>Entrance Permit Fees</t>
  </si>
  <si>
    <t>Vedio Sales Distribution Rights</t>
  </si>
  <si>
    <t>Ship Arrival and Departure Permit Fees</t>
  </si>
  <si>
    <t>Lawyer &amp; Pilgrim Contractors Permit</t>
  </si>
  <si>
    <t>Hospital Private Room Charges</t>
  </si>
  <si>
    <t>Primary Health Care Charges</t>
  </si>
  <si>
    <t>Special Medical Services Charges</t>
  </si>
  <si>
    <t>Limited Private Practice Charges</t>
  </si>
  <si>
    <t>Out-Patient Charges</t>
  </si>
  <si>
    <t>Medical Commission Fees</t>
  </si>
  <si>
    <t>Pre-employment Medical Examination Fees</t>
  </si>
  <si>
    <t>X-Ray Fees</t>
  </si>
  <si>
    <t>Lab. Fees</t>
  </si>
  <si>
    <t>Operations Fees</t>
  </si>
  <si>
    <t>Maternity Services</t>
  </si>
  <si>
    <t>Stamp Sales</t>
  </si>
  <si>
    <t>Harbor Services Charges</t>
  </si>
  <si>
    <t>Overflying Fees</t>
  </si>
  <si>
    <t>Vehicle Parking Fees</t>
  </si>
  <si>
    <t>Advertisement Sales</t>
  </si>
  <si>
    <t>Subscriptions to Training Programmes</t>
  </si>
  <si>
    <t>Land Survey Charges</t>
  </si>
  <si>
    <t>Issue of Certificate Charges</t>
  </si>
  <si>
    <t>Examination Charges</t>
  </si>
  <si>
    <t>Agricultural Product Sales</t>
  </si>
  <si>
    <t>Animal Product Sale</t>
  </si>
  <si>
    <t>Book Sales</t>
  </si>
  <si>
    <t>Magazines &amp; Newspaper Sales</t>
  </si>
  <si>
    <t>Shares Dividends and Capital Income</t>
  </si>
  <si>
    <t>Interest of Deposits &amp; Bank Accounts</t>
  </si>
  <si>
    <t>Industrial Estates Rent</t>
  </si>
  <si>
    <t>Houses &amp; Building Rents</t>
  </si>
  <si>
    <t>Galleries &amp; Theaters Rents</t>
  </si>
  <si>
    <t>Exhibition Rents</t>
  </si>
  <si>
    <t>Government Concessions</t>
  </si>
  <si>
    <t>Income on Sale of Equipment Capital Assets</t>
  </si>
  <si>
    <t>Income on Sale of Materials Capital Assets</t>
  </si>
  <si>
    <t>Income on Sale of Apparatus Capital Assets</t>
  </si>
  <si>
    <t>Income on Sale of Vehicles Capital Assets</t>
  </si>
  <si>
    <t>Income on Sale of Furniture Capital Assets</t>
  </si>
  <si>
    <t>Income on Auction Sales of Capital Assets</t>
  </si>
  <si>
    <t>Penalties (Delay in Works Execution)</t>
  </si>
  <si>
    <t>Vehicle Towing Fees</t>
  </si>
  <si>
    <t>Traffic Accident &amp; Report Fees</t>
  </si>
  <si>
    <t>Adjustments to Prior Years Results</t>
  </si>
  <si>
    <t>Other Institutions Revenues</t>
  </si>
  <si>
    <t>Unclassified Revenue</t>
  </si>
  <si>
    <t>Additional Budget</t>
  </si>
  <si>
    <t>Contribution to GCC</t>
  </si>
  <si>
    <t>Future Generation Reserve</t>
  </si>
  <si>
    <t>Risk Financing</t>
  </si>
  <si>
    <t>Govt Unemployment Insurance Share</t>
  </si>
  <si>
    <t xml:space="preserve">   AL-Salam Islamic Securities</t>
  </si>
  <si>
    <t xml:space="preserve">   Islamic Leasing Securities</t>
  </si>
  <si>
    <t xml:space="preserve">   Government Local Development Bonds</t>
  </si>
  <si>
    <t xml:space="preserve">   Other Local Loans</t>
  </si>
  <si>
    <t xml:space="preserve">   Development Funds Loans</t>
  </si>
  <si>
    <t xml:space="preserve">   International Islamic Leasing Securities</t>
  </si>
  <si>
    <t xml:space="preserve">   International Government Development Bonds</t>
  </si>
  <si>
    <t>Foreign Loans</t>
  </si>
  <si>
    <t>H.H. Prime Minister Court</t>
  </si>
  <si>
    <t>Ministry of  Housing</t>
  </si>
  <si>
    <t>On Call Allowance (Consultant-Doctor)</t>
  </si>
  <si>
    <t>Air Navigation Allowance</t>
  </si>
  <si>
    <t>Housing Cost</t>
  </si>
  <si>
    <t>Other Allowances</t>
  </si>
  <si>
    <t>Expatriate Inducements</t>
  </si>
  <si>
    <t>Recruitment, Termination and Leave Cost</t>
  </si>
  <si>
    <t>Academic Entitlements</t>
  </si>
  <si>
    <t>Travel Costs</t>
  </si>
  <si>
    <t>Govt Pension Share for Bahraini Military Persons</t>
  </si>
  <si>
    <t>Govt Incentives for Non- Bahraini Military Persons</t>
  </si>
  <si>
    <t>Supply of Contract Labor</t>
  </si>
  <si>
    <t>Official Business Visit</t>
  </si>
  <si>
    <t>Internal Sports Tournament</t>
  </si>
  <si>
    <t>External Sports Tournament</t>
  </si>
  <si>
    <t>Telephone Installation and Usage Charges</t>
  </si>
  <si>
    <t>Intercom Equipment</t>
  </si>
  <si>
    <t>Desalinated and Artesian Water Costs</t>
  </si>
  <si>
    <t>Vehicles Including Trucks Rental</t>
  </si>
  <si>
    <t>Tools and Heavy Machinery Rental</t>
  </si>
  <si>
    <t>Instruments and Equipment Rental</t>
  </si>
  <si>
    <t>Transportation and Freight - Various</t>
  </si>
  <si>
    <t>Insurance on Building &amp; Office Assets</t>
  </si>
  <si>
    <t>Insurance on Machinery and Equipment</t>
  </si>
  <si>
    <t>Insurance on Ships and Planes</t>
  </si>
  <si>
    <t>Subscriptions to Papers and Magazines</t>
  </si>
  <si>
    <t>Subscriptions to Exhibitions, Societies and Clubs</t>
  </si>
  <si>
    <t>Subscriptions to Radio, TV &amp; Press Agencies</t>
  </si>
  <si>
    <t>Fees and Commissions</t>
  </si>
  <si>
    <t>Consultation and Research Costs</t>
  </si>
  <si>
    <t>Gas for Laboratories and Office Use</t>
  </si>
  <si>
    <t>Garments and Food for Non-Employees</t>
  </si>
  <si>
    <t>Chemical, Insecticides and Detergents</t>
  </si>
  <si>
    <t>Invoice Price Variance</t>
  </si>
  <si>
    <t>Inventory Write 0n/off</t>
  </si>
  <si>
    <t>Average Cost Adjustment</t>
  </si>
  <si>
    <t>Printing and Photocopying Items</t>
  </si>
  <si>
    <t>Maps and Posters</t>
  </si>
  <si>
    <t>Drugs and Medicines</t>
  </si>
  <si>
    <t>Advertising and Informative Programs</t>
  </si>
  <si>
    <t>Television Programmes</t>
  </si>
  <si>
    <t>Recurrent Asset Additions Clearing In</t>
  </si>
  <si>
    <t>Machines &amp; Equipment-Clearing-In</t>
  </si>
  <si>
    <t>Residential Buildings Maintenance</t>
  </si>
  <si>
    <t>Office Buildings Maintenance</t>
  </si>
  <si>
    <t>Passenger Vehicle Maintenance</t>
  </si>
  <si>
    <t>Trucks &amp; Transport Vehicle Maintenance</t>
  </si>
  <si>
    <t>Special Purpose Vehicles Maintenance</t>
  </si>
  <si>
    <t>Motorcycles and Bicycles Maintenance</t>
  </si>
  <si>
    <t>Aircraft and Related Equipment Maintenance</t>
  </si>
  <si>
    <t>Furniture  Maintenance</t>
  </si>
  <si>
    <t>Heavy Machinery &amp; Tools Maintenance</t>
  </si>
  <si>
    <t>Computer (CPU) Maintenance</t>
  </si>
  <si>
    <t>Television Equipment Maintenance</t>
  </si>
  <si>
    <t>Medical Equipment Maintenance</t>
  </si>
  <si>
    <t>Agricultural Equipment Maintenance</t>
  </si>
  <si>
    <t>Wire and Wireless Equipment Maintenance</t>
  </si>
  <si>
    <t>Air Conditioning and Heating Equipment Maintenance</t>
  </si>
  <si>
    <t>Fire Extinguishing Equipment Maintenance</t>
  </si>
  <si>
    <t>Other Equipment Maintenance</t>
  </si>
  <si>
    <t>Public Water Distribution  Maintenance</t>
  </si>
  <si>
    <t>Water Production Plants  Maintenance</t>
  </si>
  <si>
    <t>Public Power Distribution  Maintenance</t>
  </si>
  <si>
    <t>Power Houses &amp; Sub-Stations  Maintenance</t>
  </si>
  <si>
    <t>Runways Maintenance (Planes) Maintenance</t>
  </si>
  <si>
    <t>Local Transfers Payroll</t>
  </si>
  <si>
    <t>Arab Fund - Economic &amp; Social Development Interest</t>
  </si>
  <si>
    <t>Kuwait Fund for Arab Economic Development Interest</t>
  </si>
  <si>
    <t>Islamic Fund - Interest</t>
  </si>
  <si>
    <t>Other External Loans Interest</t>
  </si>
  <si>
    <t>Interest on Development Bonds</t>
  </si>
  <si>
    <t>AL-Salam Islamic Security Interest</t>
  </si>
  <si>
    <t>Interest on Islamic Leasing Security</t>
  </si>
  <si>
    <t>Grants to Overseas Student Clubs</t>
  </si>
  <si>
    <t>Grants to the General Committee of Bahrain Workers</t>
  </si>
  <si>
    <t>Other Grants</t>
  </si>
  <si>
    <t>Government Entity</t>
  </si>
  <si>
    <t xml:space="preserve">Budget </t>
  </si>
  <si>
    <t xml:space="preserve">Actual </t>
  </si>
  <si>
    <t>Food Support</t>
  </si>
  <si>
    <t>Retentions, Forwarded budgets, and Other Commitments</t>
  </si>
  <si>
    <t>Sale of Assets</t>
  </si>
  <si>
    <t>Loans Received</t>
  </si>
  <si>
    <t>Net Increase/Decrease in Cash</t>
  </si>
  <si>
    <t>Payments</t>
  </si>
  <si>
    <t>Receipts</t>
  </si>
  <si>
    <t>Capital Assets</t>
  </si>
  <si>
    <t>Goods &amp; Services</t>
  </si>
  <si>
    <t>Fines &amp; Mis.</t>
  </si>
  <si>
    <t>Carried Forward Budget from Prior Years</t>
  </si>
  <si>
    <t>Government Entities with Attached &amp; Independent budgets</t>
  </si>
  <si>
    <t>Distributed Dividends (Oil &amp; Gas Holding Co.)</t>
  </si>
  <si>
    <t>Loans Repayment</t>
  </si>
  <si>
    <t>Appendix 3:  Accrued Expenses</t>
  </si>
  <si>
    <t>Appendix 1: Statement of Receipts &amp; Payments</t>
  </si>
  <si>
    <t>Appendix 2: Account Payable</t>
  </si>
  <si>
    <t>Advance payment and payment of payables</t>
  </si>
  <si>
    <t>Sec</t>
  </si>
  <si>
    <t>News and Media Services</t>
  </si>
  <si>
    <t>Itm</t>
  </si>
  <si>
    <t>Standard of Living Improvement</t>
  </si>
  <si>
    <t>Other Subscriptions</t>
  </si>
  <si>
    <t>Food for Non-Employees (non-stock)</t>
  </si>
  <si>
    <t>Chemicals,Insecticides and Detergents (non-stock</t>
  </si>
  <si>
    <t>Office Building Maintenance (non-stock)</t>
  </si>
  <si>
    <t>Medical Equipment Maintenance (non-stock</t>
  </si>
  <si>
    <t>Ac</t>
  </si>
  <si>
    <t>Ch</t>
  </si>
  <si>
    <t>Amounts received for the benefit of others</t>
  </si>
  <si>
    <t>Social Security Fund</t>
  </si>
  <si>
    <t>Incentives for Non-Employees</t>
  </si>
  <si>
    <t>Budget Surplus</t>
  </si>
  <si>
    <t>Min. of State for Shura Council &amp; Rep. Council Aff.</t>
  </si>
  <si>
    <t>Investments &amp; Properties</t>
  </si>
  <si>
    <t>High Council for Environment</t>
  </si>
  <si>
    <t>Grants &amp; Repayment of Loan Interests</t>
  </si>
  <si>
    <t>Grants &amp; Repayment of Loan Interest</t>
  </si>
  <si>
    <t>Appendix 4:  Encumbrances By Chapters</t>
  </si>
  <si>
    <t>Appendix 5: Loans</t>
  </si>
  <si>
    <t xml:space="preserve"> Government Entity</t>
  </si>
  <si>
    <t>Appendix 6: Credit Facilities</t>
  </si>
  <si>
    <t>Utilized Credit</t>
  </si>
  <si>
    <t>Available Credit Facilities</t>
  </si>
  <si>
    <t>Office of The First Deputy Prime Minister</t>
  </si>
  <si>
    <t>Supreme Judicial Council</t>
  </si>
  <si>
    <t>Social Insurance Organization</t>
  </si>
  <si>
    <t>`</t>
  </si>
  <si>
    <t>Nursing Allowance</t>
  </si>
  <si>
    <t>Purchasing Virtual Years Of Service</t>
  </si>
  <si>
    <t>IT -Licenses Support -Operating Systems</t>
  </si>
  <si>
    <t>IT -Licenses Support -Business Software</t>
  </si>
  <si>
    <t>IT -Licenses Support -Productivity Software</t>
  </si>
  <si>
    <t>IT- Operational Services – Rent/Lease Agreements</t>
  </si>
  <si>
    <t>Presents for Non- Employees</t>
  </si>
  <si>
    <t>Stock Adjustment</t>
  </si>
  <si>
    <t>IT- Hardware Acquisition- Communication</t>
  </si>
  <si>
    <t>IT- Hardware Acquisition - Server</t>
  </si>
  <si>
    <t>IT- Hardware Acquisition - Storage</t>
  </si>
  <si>
    <t>IT- Hardware Acquisition - Productivity</t>
  </si>
  <si>
    <t>IT- License Acquisition - Security Software</t>
  </si>
  <si>
    <t>Television &amp; Broadcasting Equipments</t>
  </si>
  <si>
    <t>Office's Equipments</t>
  </si>
  <si>
    <t>Agriculture Equipments</t>
  </si>
  <si>
    <t>Fire Extinguishing Equipments - Clearing-In</t>
  </si>
  <si>
    <t>Air Conditioning &amp; Heating Equipments Clearing-In</t>
  </si>
  <si>
    <t>Medical Equipments Clearing-In</t>
  </si>
  <si>
    <t>Wireless Equipment Clearing-In</t>
  </si>
  <si>
    <t>Education Equipment</t>
  </si>
  <si>
    <t>Electrical Equipment</t>
  </si>
  <si>
    <t>Machinery Equipment</t>
  </si>
  <si>
    <t>Sports Equipment</t>
  </si>
  <si>
    <t>Other Equipment</t>
  </si>
  <si>
    <t>IT- Maintenance - Productivity Hardware</t>
  </si>
  <si>
    <t>Pharmaceutical Products Licenses &amp; Fees</t>
  </si>
  <si>
    <t>Health Facilities Licenses &amp; Fees</t>
  </si>
  <si>
    <t>Health Professions Licenses &amp; Fees</t>
  </si>
  <si>
    <t>Departure Fees</t>
  </si>
  <si>
    <t>Container Handling &amp; Storage Charges</t>
  </si>
  <si>
    <t>Port Operation Charges</t>
  </si>
  <si>
    <t>Actual Expenditure</t>
  </si>
  <si>
    <t>Miscellaneous Commitments</t>
  </si>
  <si>
    <t>Alimony Fund</t>
  </si>
  <si>
    <t>Carried Forward Budget From Previous Years</t>
  </si>
  <si>
    <t>Min. of State for Shura &amp; Rep. Council Affairs</t>
  </si>
  <si>
    <t>Interest on Loans and Securities</t>
  </si>
  <si>
    <t>Internet Installation &amp; Usage Charges</t>
  </si>
  <si>
    <t>IT - Licenses Support - Database Software</t>
  </si>
  <si>
    <t>IT- Operational Service – Change Management</t>
  </si>
  <si>
    <t>IT-Expence Consumbles</t>
  </si>
  <si>
    <t>Trucks &amp; Transport Vehicles</t>
  </si>
  <si>
    <t>Motorcycles &amp; Bicycles</t>
  </si>
  <si>
    <t>IT- License Acquisition - Business Software</t>
  </si>
  <si>
    <t>Catering Equipment</t>
  </si>
  <si>
    <t>IT- Maintenance - Server Hardware</t>
  </si>
  <si>
    <t>IT- Maintenance - Storage Hardware</t>
  </si>
  <si>
    <t>IT- Maintenance - Security Hardware</t>
  </si>
  <si>
    <t>Other IT -Equipment Maintenance</t>
  </si>
  <si>
    <t>Interest Int.L Bond-2044</t>
  </si>
  <si>
    <t>Parcel &amp; Postal Fees</t>
  </si>
  <si>
    <t>Other Product Sales</t>
  </si>
  <si>
    <t>Ministry of Transportation and Communication</t>
  </si>
  <si>
    <t>Consolidated Revenue/Expenditure Statement</t>
  </si>
  <si>
    <t>Other</t>
  </si>
  <si>
    <t>Administrative Body in the Public Prosecution</t>
  </si>
  <si>
    <t>Supreme Council Of Health</t>
  </si>
  <si>
    <t>E-Services Fees</t>
  </si>
  <si>
    <t>Bahrain Polytechnic Revenues</t>
  </si>
  <si>
    <t>Passenger Vehicles</t>
  </si>
  <si>
    <t>Office of the Minister of Cabinet Affairs</t>
  </si>
  <si>
    <t>Ministry of Commerce &amp; Industry &amp; Tourism</t>
  </si>
  <si>
    <t>Bahrain Authority for Culture and Antiquities</t>
  </si>
  <si>
    <t>Ministry of Industry &amp; Commerce &amp; Tourism</t>
  </si>
  <si>
    <t>Recurrent Expenditure Budget</t>
  </si>
  <si>
    <t>Carried Forward Budget</t>
  </si>
  <si>
    <t>Rashid Equestrian &amp; Horseracing Club</t>
  </si>
  <si>
    <t>H.H Prime Minister Court</t>
  </si>
  <si>
    <t>Offices of the H.H. Prime Minister's Deputies</t>
  </si>
  <si>
    <t>Offices of the H.H. Prime Minister's Advisors</t>
  </si>
  <si>
    <t>Min. of  works &amp; Muni. Aff. &amp; Urban Planning-Works</t>
  </si>
  <si>
    <t>Min. of  works &amp; Muni. Aff. &amp; Urban Plan.-Gnrl Admin.</t>
  </si>
  <si>
    <t>Tender Board</t>
  </si>
  <si>
    <t>Supreme Council Of  Health</t>
  </si>
  <si>
    <t>Administrative Body of the Public Prosecution</t>
  </si>
  <si>
    <t>General Secretariat of the Cabinet</t>
  </si>
  <si>
    <t>Min. of Justice &amp; Islamic Aff. &amp; Awqaf (Islamic Aff.)</t>
  </si>
  <si>
    <t>Ministry of  Education</t>
  </si>
  <si>
    <t>The Supreme Council for Environment</t>
  </si>
  <si>
    <t>Min. of Works and Mun. Aff. and Urban Plan.-Works</t>
  </si>
  <si>
    <t>Government Aids</t>
  </si>
  <si>
    <t>Offices of the Prime Minister's Deputies</t>
  </si>
  <si>
    <t>Offices of the Prime Minister's Advisors</t>
  </si>
  <si>
    <t>Ministry of Transportation &amp; Communication</t>
  </si>
  <si>
    <t>Min. of Justice &amp; Islam. Aff. &amp; Awqaf -Islamic. Aff</t>
  </si>
  <si>
    <t xml:space="preserve">General Sec. of the High Counsil of Youth &amp; Sport </t>
  </si>
  <si>
    <t>Min. of  works &amp; Muni. Aff. &amp; Urban Plan.-Gnrl Adm.</t>
  </si>
  <si>
    <t>Government's Share and Contribution in the Social System</t>
  </si>
  <si>
    <t>Government's Share in the Unemployment Insurance Program</t>
  </si>
  <si>
    <t>Min. of  works &amp; Muni. Aff. &amp; Urban Plan.-Works</t>
  </si>
  <si>
    <t>Min. of Justice &amp; Islamic Affairs &amp; Awqaf - Islamic Aff.</t>
  </si>
  <si>
    <t>Inventory Purchases</t>
  </si>
  <si>
    <t>Ministry of Oil</t>
  </si>
  <si>
    <t>National Health Regulatory Authority</t>
  </si>
  <si>
    <t>Car Allowance</t>
  </si>
  <si>
    <t>Year Employee Bonus</t>
  </si>
  <si>
    <t>Acting Allowance</t>
  </si>
  <si>
    <t>Government Service Reward</t>
  </si>
  <si>
    <t>Other Miscellaneous Services</t>
  </si>
  <si>
    <t>Grants to Under-Privileged Families</t>
  </si>
  <si>
    <t>Air Transport Activities</t>
  </si>
  <si>
    <t>Air Licensing Activities</t>
  </si>
  <si>
    <t>Land Transport Licenses</t>
  </si>
  <si>
    <t>Post Regulatory Licenses</t>
  </si>
  <si>
    <t>Sand Mining License Fees</t>
  </si>
  <si>
    <t>Fees on Private Tobacco Goods</t>
  </si>
  <si>
    <t>Partial Land Subdivision Fees</t>
  </si>
  <si>
    <t>Main Land Subdivision Fees</t>
  </si>
  <si>
    <t>Fees of Sand Extraction &amp; Sale</t>
  </si>
  <si>
    <t>Government Return from Eskan Bank</t>
  </si>
  <si>
    <t>Revenue-Unidentified Customer</t>
  </si>
  <si>
    <t>Revenue-Unapplied Invoice</t>
  </si>
  <si>
    <t>Housing Program Support (Rent Allowance-Reduce of Instalments)</t>
  </si>
  <si>
    <t>Contributions in Regional &amp; International Organizations</t>
  </si>
  <si>
    <t>Support for Low-Income Families</t>
  </si>
  <si>
    <t>Allowance for Improvement of  Standard of Living for Retirees</t>
  </si>
  <si>
    <t>Transport Allowance</t>
  </si>
  <si>
    <t>Communication Allowances</t>
  </si>
  <si>
    <t>Exceptional Achievements Reward</t>
  </si>
  <si>
    <t>Special Work Award</t>
  </si>
  <si>
    <t>Special Allowance</t>
  </si>
  <si>
    <t>Basic Salaries (Including Lump Sum)</t>
  </si>
  <si>
    <t>Miscellaneous Consumables</t>
  </si>
  <si>
    <t>Petty Cash</t>
  </si>
  <si>
    <t>Other Local Transfers</t>
  </si>
  <si>
    <t>International Development Bond</t>
  </si>
  <si>
    <t>Flour</t>
  </si>
  <si>
    <t>Ministry of Labor and Social Development</t>
  </si>
  <si>
    <t>Education and Training Quality Authority</t>
  </si>
  <si>
    <t>Survey and Land Registration Bureau</t>
  </si>
  <si>
    <t xml:space="preserve">Bahrain Institute for Political Development </t>
  </si>
  <si>
    <t xml:space="preserve">Ministry of Labor and Social Dev. </t>
  </si>
  <si>
    <t>Judiciary Allowance</t>
  </si>
  <si>
    <t>Other Allowance</t>
  </si>
  <si>
    <t>DISCIPLINE AWARD</t>
  </si>
  <si>
    <t>Air license Allowance</t>
  </si>
  <si>
    <t>LMRA Fees.</t>
  </si>
  <si>
    <t>Course Expenses</t>
  </si>
  <si>
    <t>IT training programs, conferences and seminars</t>
  </si>
  <si>
    <t>Government Share in Pension Scheme - Civil Persons</t>
  </si>
  <si>
    <t>Overseas Official Missions</t>
  </si>
  <si>
    <t>Internal Exhibition Costs</t>
  </si>
  <si>
    <t>Participation Expenses In External Exhibition</t>
  </si>
  <si>
    <t>Internal Events and Celebrations Costs</t>
  </si>
  <si>
    <t>IT- Licenses Support - Secur ity Software</t>
  </si>
  <si>
    <t>IT- Licenses Support - IT Management</t>
  </si>
  <si>
    <t>IT - Licenses of central HR systems software</t>
  </si>
  <si>
    <t>Postage Charges - Domestic</t>
  </si>
  <si>
    <t>Postage Charges - Foreign</t>
  </si>
  <si>
    <t>Arrears of electricity &amp; water consumption</t>
  </si>
  <si>
    <t>Operating Lease</t>
  </si>
  <si>
    <t>Financing Lease</t>
  </si>
  <si>
    <t>Trainer's Fees</t>
  </si>
  <si>
    <t>Audit &amp; Legal Fees</t>
  </si>
  <si>
    <t>Design Fees</t>
  </si>
  <si>
    <t>Treatment in Local Hospitals</t>
  </si>
  <si>
    <t>Other Military Expenses</t>
  </si>
  <si>
    <t>Lubricants</t>
  </si>
  <si>
    <t>Aircraft Expenses</t>
  </si>
  <si>
    <t>Fuel for Ships</t>
  </si>
  <si>
    <t>Utensils and Miscellaneous Light Equipment</t>
  </si>
  <si>
    <t>Catering and Related Expenses</t>
  </si>
  <si>
    <t>Drugs and Medicines (non-stock)</t>
  </si>
  <si>
    <t>Surgical Materials (non-stock)</t>
  </si>
  <si>
    <t>X-ray Materials (non-stock)</t>
  </si>
  <si>
    <t>Laboratory Materials (non-stock)</t>
  </si>
  <si>
    <t>IT- Hardware Acquisition - Supporting</t>
  </si>
  <si>
    <t>IT- License Acquisition- Productivity</t>
  </si>
  <si>
    <t>IT- License acquisition - Application Infra</t>
  </si>
  <si>
    <t>IT- License Acquisition - Database</t>
  </si>
  <si>
    <t>IT- License Acquisition - IT Management</t>
  </si>
  <si>
    <t>IT- License Acquisition - Operating</t>
  </si>
  <si>
    <t>Asset Expense Consumble - IT</t>
  </si>
  <si>
    <t>Purchase of Animals</t>
  </si>
  <si>
    <t>Operational Services - Maintenance Agreements - IT</t>
  </si>
  <si>
    <t>Operational Services - Repairs - IT</t>
  </si>
  <si>
    <t>IT- Maintenance - Communication</t>
  </si>
  <si>
    <t>Broadcasting Equipment Maintenance</t>
  </si>
  <si>
    <t>Photocopiers, Printers and Word Proc Equip Maint</t>
  </si>
  <si>
    <t>Int. Islamic Leasing Sec. Interest</t>
  </si>
  <si>
    <t>Lamb and Beef</t>
  </si>
  <si>
    <t>Reduce Cost of Living for Families</t>
  </si>
  <si>
    <t>Supporting Childhood</t>
  </si>
  <si>
    <t>Supporting Elderly</t>
  </si>
  <si>
    <t>Contractor Pre-Qualification Fees</t>
  </si>
  <si>
    <t>Identity Card Fees</t>
  </si>
  <si>
    <t>CONSUITANCY SERVICES FEES</t>
  </si>
  <si>
    <t>Labour Market Regulatory Authority Fee</t>
  </si>
  <si>
    <t>Commodity Classification Fees</t>
  </si>
  <si>
    <t>Commodity Inspection Fees</t>
  </si>
  <si>
    <t>Customs Insurance Fees</t>
  </si>
  <si>
    <t>Fees on Custom Vehicle Cards</t>
  </si>
  <si>
    <t>Collection Fees For BCCI</t>
  </si>
  <si>
    <t>Handling Fees on King Fahad Causeway</t>
  </si>
  <si>
    <t>Capital Contribution for Infrastructure Fees</t>
  </si>
  <si>
    <t>Public Health Services</t>
  </si>
  <si>
    <t>Courses &amp; Seminar Fees</t>
  </si>
  <si>
    <t>Screen Inspection Fees</t>
  </si>
  <si>
    <t>Government Returns from Mumtalakat Holding Company</t>
  </si>
  <si>
    <t>General Public Services Sector</t>
  </si>
  <si>
    <t>First Deputy Prime Minister</t>
  </si>
  <si>
    <t>Deputy Prime Minister</t>
  </si>
  <si>
    <t>Advisor to the Prime Minister</t>
  </si>
  <si>
    <t>Ministry of Cabinet Affairs</t>
  </si>
  <si>
    <t>General Secretariat Cabinet Affairs</t>
  </si>
  <si>
    <t>Ministry of Shura Council &amp; Representatives Council Affairs</t>
  </si>
  <si>
    <t>Representatives Council</t>
  </si>
  <si>
    <t xml:space="preserve">Contribution to United Nations </t>
  </si>
  <si>
    <t>Contributions to Arab &amp; Islamic Organizations</t>
  </si>
  <si>
    <t>Information &amp; Egovernment Authority</t>
  </si>
  <si>
    <t>National Institution for Human Rights</t>
  </si>
  <si>
    <t xml:space="preserve">Bahrain Institute for Public Administration </t>
  </si>
  <si>
    <t>Ministry of Justice &amp; Islamic Affairs &amp;  Awqaf (Islamic Affairs)</t>
  </si>
  <si>
    <t>Ja'afari Awqaf</t>
  </si>
  <si>
    <t>Bait Al-Qur'an</t>
  </si>
  <si>
    <t>Government Debt Interest</t>
  </si>
  <si>
    <t>Government Grants</t>
  </si>
  <si>
    <t>Other Estimations for Line Ministries &amp; Government Agencies</t>
  </si>
  <si>
    <t>Defence Sector</t>
  </si>
  <si>
    <t>General Commission for the Higher Defence Council</t>
  </si>
  <si>
    <t>Public Order and Safety Sector</t>
  </si>
  <si>
    <t>Governorates</t>
  </si>
  <si>
    <t>Administrative Organization for Public Prosecution</t>
  </si>
  <si>
    <t>Constitutional Court</t>
  </si>
  <si>
    <t>Economic Affairs and Infrastructure Sector</t>
  </si>
  <si>
    <t>Ministry of Industry, Commerce &amp; Tourism</t>
  </si>
  <si>
    <t>Ministry of Labour &amp; Social Development</t>
  </si>
  <si>
    <t>Labour Market Regulatory Authority</t>
  </si>
  <si>
    <t>Ministry of Works, Municipalities Affairs &amp; Urban Planning (Works Affairs)</t>
  </si>
  <si>
    <t>Ministry of Transportation &amp; Telecommunications</t>
  </si>
  <si>
    <t xml:space="preserve">Bahrain International Air Show </t>
  </si>
  <si>
    <t>Bahrain Internet Exchange</t>
  </si>
  <si>
    <t>Bahrain Centre for Strategic, International and Energy Studies</t>
  </si>
  <si>
    <t>Future Generation Reserve Council</t>
  </si>
  <si>
    <t xml:space="preserve">National Authority for Space Sciences </t>
  </si>
  <si>
    <t>Environmental Protection Sector</t>
  </si>
  <si>
    <t>Supreme Council for the Environment</t>
  </si>
  <si>
    <t>Housing and Community Amenities Sector</t>
  </si>
  <si>
    <t>Municipality Councils</t>
  </si>
  <si>
    <t>Health Sector</t>
  </si>
  <si>
    <t>Supreme Council for Health</t>
  </si>
  <si>
    <t>Youth, Culture and Media Sector</t>
  </si>
  <si>
    <t>Ministry of Youth &amp; Sport Affairs</t>
  </si>
  <si>
    <t>General Secretariat for Youth &amp; Sports High Council</t>
  </si>
  <si>
    <t>Rashed Club for Equestrian &amp; Horse Racing</t>
  </si>
  <si>
    <t>Bahrain Authority for Culture &amp; Antiquities</t>
  </si>
  <si>
    <t xml:space="preserve">Isa Cultural Centre  </t>
  </si>
  <si>
    <t>Isa Award for Service to Humanity</t>
  </si>
  <si>
    <t>Ministry of Information Affairs</t>
  </si>
  <si>
    <t>The High Authority of Media &amp; Communication</t>
  </si>
  <si>
    <t>Education Sector</t>
  </si>
  <si>
    <t xml:space="preserve">Education &amp; Training Quality Authority </t>
  </si>
  <si>
    <t>Bahrain Teachers College</t>
  </si>
  <si>
    <t>Bahrain Polytechnic</t>
  </si>
  <si>
    <t>Social Protection Sector</t>
  </si>
  <si>
    <t>Obligations and Subsidies for Retirement Systems</t>
  </si>
  <si>
    <t>Improve the Standard of Living for Retirees Allowance</t>
  </si>
  <si>
    <t>Government Share in Pension Schemes</t>
  </si>
  <si>
    <t>Food Subsidies</t>
  </si>
  <si>
    <t xml:space="preserve">The Government's Share in Unemployment Insurance </t>
  </si>
  <si>
    <t>Housing Programme Support  (Rent  Allowance)</t>
  </si>
  <si>
    <t>Housing Programme Support  (Housing Loans Reduction)</t>
  </si>
  <si>
    <t>Reserve Account(3%)</t>
  </si>
  <si>
    <t>National Social Fund</t>
  </si>
  <si>
    <t xml:space="preserve">Ministry of Information Affairs </t>
  </si>
  <si>
    <t xml:space="preserve">Ministry of  Youth  &amp; Sports Affairs </t>
  </si>
  <si>
    <t xml:space="preserve">Ministry Of Information Affairs </t>
  </si>
  <si>
    <t>H.E. Shaikh Salman bin Khalifa Al-Khalifa</t>
  </si>
  <si>
    <t>Minister of Finance and National Economy</t>
  </si>
  <si>
    <t>Ministry of Finance and National Economy</t>
  </si>
  <si>
    <t>Notes</t>
  </si>
  <si>
    <t>4،3</t>
  </si>
  <si>
    <t>4،3،2</t>
  </si>
  <si>
    <t>8،7،5</t>
  </si>
  <si>
    <t>8،7،6،5،2</t>
  </si>
  <si>
    <t>10،5،2</t>
  </si>
  <si>
    <t>2- Revenues and Expenditures By Ministries &amp; Government Authorities</t>
  </si>
  <si>
    <t>National communication centre</t>
  </si>
  <si>
    <t>Urban Planning &amp; Development Authority</t>
  </si>
  <si>
    <t>Supreme Council Of  Islamic Affairs</t>
  </si>
  <si>
    <t>Informatiom and Egoverment Authority</t>
  </si>
  <si>
    <t>9- Transferred Budget Expenditures</t>
  </si>
  <si>
    <t>10- Projects Expenditures By Ministries &amp; Government Authorities</t>
  </si>
  <si>
    <t xml:space="preserve">Ministry of Labour and Social Development </t>
  </si>
  <si>
    <t>Office of the Minister of Electricity&amp;Water Affairs</t>
  </si>
  <si>
    <t>Transfers (See Note 9)</t>
  </si>
  <si>
    <t>6- Initial Budget, Amendments, and Variation of Recurrent Expenditures</t>
  </si>
  <si>
    <t>Contribution of the Kingdom of Bahrain to the Asian Investment Bank in Infrastructure</t>
  </si>
  <si>
    <t>4- Revenue By Chapter, Section, And Item</t>
  </si>
  <si>
    <t>5- Projects &amp; Recurrent Expenditures  Budget</t>
  </si>
  <si>
    <t>8- Recurrent Expenditures By Chapters, Sections, and Items</t>
  </si>
  <si>
    <t>Customs Duty on Iron and Steel</t>
  </si>
  <si>
    <t>Customs Duty on Reinforced Steel and Iron coils</t>
  </si>
  <si>
    <t>Real estate development licensing Fees</t>
  </si>
  <si>
    <t>Broker Licensing Fees</t>
  </si>
  <si>
    <t>Licensing of Developers Fees</t>
  </si>
  <si>
    <t>Off Plan Sale Unit Registration</t>
  </si>
  <si>
    <t>Agricultural &amp; pesticides licenses &amp; permits fees</t>
  </si>
  <si>
    <t>Environmental Evaluation License Fees</t>
  </si>
  <si>
    <t>Environmental License Fees for Business Activities</t>
  </si>
  <si>
    <t>Chemicals &amp; Radiant Materials License Fees</t>
  </si>
  <si>
    <t>Hazardous Waste License Fees</t>
  </si>
  <si>
    <t>Excise Revenue on Imported Energy Drinks</t>
  </si>
  <si>
    <t>Excise Revenue on Imported Carbonated Drinks</t>
  </si>
  <si>
    <t>Excise Revenue on Imported Electronic Vaporizers</t>
  </si>
  <si>
    <t>Excise Revenue on Imported Tobacco</t>
  </si>
  <si>
    <t>Excise Revenue on Locally Produced Energy Drinks</t>
  </si>
  <si>
    <t>Excise Revenue on Locally Produced Tobacco</t>
  </si>
  <si>
    <t>Tender Advertisement  fees</t>
  </si>
  <si>
    <t>Veterinary &amp; Quarrying Services</t>
  </si>
  <si>
    <t>Fees on underground water usage</t>
  </si>
  <si>
    <t>E-Meeting System Revenues</t>
  </si>
  <si>
    <t>Vehicle Rents</t>
  </si>
  <si>
    <t>Traffic Fines &amp; Contraventions</t>
  </si>
  <si>
    <t>Criminal Fines Fees</t>
  </si>
  <si>
    <t>Prosecution Guarantee Fees</t>
  </si>
  <si>
    <t>Variance of Currencies</t>
  </si>
  <si>
    <t>Commitment Compensation</t>
  </si>
  <si>
    <t>School Time Extension Allowance for teachers</t>
  </si>
  <si>
    <t>Compensation For Added Service Period</t>
  </si>
  <si>
    <t>External Events and Celebrations Costs</t>
  </si>
  <si>
    <t>Hajj Mission Organization &amp; Coordination Cost</t>
  </si>
  <si>
    <t>Cost of Diplomatic and Protocol Services</t>
  </si>
  <si>
    <t>Air Navigation Operating Expenses - Contractual</t>
  </si>
  <si>
    <t>Contractual - Public Transportation Expences</t>
  </si>
  <si>
    <t>Identity Card Issuing Expenses</t>
  </si>
  <si>
    <t>Special Purpose Vehicles and Equipment</t>
  </si>
  <si>
    <t>Purchase of Laboratory Equipment</t>
  </si>
  <si>
    <t>Purchase of Dogs for Security Purposes</t>
  </si>
  <si>
    <t>Laboratory Equipment Maintenance</t>
  </si>
  <si>
    <t>Int. Dev. Bonds Interest</t>
  </si>
  <si>
    <t>11-Oil Sales - Abu-Sa'afa Field</t>
  </si>
  <si>
    <t>National Bureau For Revenue</t>
  </si>
  <si>
    <t>The King Hamad Center For Peaceful Coexistence</t>
  </si>
  <si>
    <t>National Bureau of Revenue</t>
  </si>
  <si>
    <t>Suggestion Reward</t>
  </si>
  <si>
    <t>Shift Authorities Allowance</t>
  </si>
  <si>
    <t>Nature of Work Allowance</t>
  </si>
  <si>
    <t>Risk Allowance</t>
  </si>
  <si>
    <t>Diplomatic representation allowance</t>
  </si>
  <si>
    <t>Transfers (Notes No.2)</t>
  </si>
  <si>
    <t>Oil and Gas Fees and Penalties</t>
  </si>
  <si>
    <t>Customs Duty on Boiler Machines</t>
  </si>
  <si>
    <t>Customs Duty on Electrical Machinery and Equipment</t>
  </si>
  <si>
    <t>Lease Contract Fees</t>
  </si>
  <si>
    <t>Application and licensing fees for pearl diving an</t>
  </si>
  <si>
    <t>Radio frequency services licensing fees</t>
  </si>
  <si>
    <t>Fingerprint Authentication Fees</t>
  </si>
  <si>
    <t>Value Added Revenue on Imported Goods</t>
  </si>
  <si>
    <t>VAR on Government Services</t>
  </si>
  <si>
    <t>Value added revenue for filing returns from payers</t>
  </si>
  <si>
    <t>Public University Tution Fees for Non-Bahrainis</t>
  </si>
  <si>
    <t>Public University Fees for Bahrainis</t>
  </si>
  <si>
    <t xml:space="preserve">Consignments &amp; Agricultural Inspection &amp; Analysis </t>
  </si>
  <si>
    <t>Organizing Conferences, Exhibitions and (Events) F</t>
  </si>
  <si>
    <t>Sale of Paper and other Materials designated for R</t>
  </si>
  <si>
    <t xml:space="preserve">Government returns from Oil &amp; Gas Holding Company
</t>
  </si>
  <si>
    <t>Government returns from Telecommunication Regulato</t>
  </si>
  <si>
    <t>Spending Adjustments from Embassies and Consulates</t>
  </si>
  <si>
    <t>Training Programs and Workshops</t>
  </si>
  <si>
    <t>Radio Frequency Service Licensing</t>
  </si>
  <si>
    <t>MPLS Installation &amp; Usage Charges</t>
  </si>
  <si>
    <t>Cloud Computing Services</t>
  </si>
  <si>
    <t>Cloud Computing Professional Services</t>
  </si>
  <si>
    <t>IT -Licenses Support -Application Infrastructure S</t>
  </si>
  <si>
    <t>Supply of Contract Labor - IT - Contractual Servic</t>
  </si>
  <si>
    <t>IT - Licenses of central financial systems softwar</t>
  </si>
  <si>
    <t>IT - Licenses Support – Backup Software</t>
  </si>
  <si>
    <t>Electricity Supply and Usage Costs - Direct Deduct</t>
  </si>
  <si>
    <t>Contractual Maintenance – Muharraq Sewage Treatmen</t>
  </si>
  <si>
    <t xml:space="preserve">Costs relating to Electricity &amp; Water expenses of </t>
  </si>
  <si>
    <t xml:space="preserve">Buildings Rental – Cultural Attaché’ staff out of </t>
  </si>
  <si>
    <t>Students Transport Vehicles Rental</t>
  </si>
  <si>
    <t>Car Parks Rental</t>
  </si>
  <si>
    <t>Supply of Contract Labor – Cleaning of Buildings</t>
  </si>
  <si>
    <t>Cleaning Roads &amp; Bins</t>
  </si>
  <si>
    <t>Promotional Material</t>
  </si>
  <si>
    <t>Board of Directors, Committees &amp; Sub committees Re</t>
  </si>
  <si>
    <t>Student Tours Activities</t>
  </si>
  <si>
    <t>Pesticide Spraying Services</t>
  </si>
  <si>
    <t xml:space="preserve">Incentives for non-employees working in radio and </t>
  </si>
  <si>
    <t>Incentives for students of religious institutes</t>
  </si>
  <si>
    <t>Rewards for Quran Centers and Seminars</t>
  </si>
  <si>
    <t>Professional Licensing Fees</t>
  </si>
  <si>
    <t>Tickets Costs For Scholarship Students</t>
  </si>
  <si>
    <t>Compensation for Judicial Judgments</t>
  </si>
  <si>
    <t>Expenses related to analysis and examination of ge</t>
  </si>
  <si>
    <t>Incentives for doctor’s residency program</t>
  </si>
  <si>
    <t>Incentives for doctor’s internship program</t>
  </si>
  <si>
    <t>Financial Provisions and Grants for Scholarship St</t>
  </si>
  <si>
    <t>Decorating Materials for Special Occasions Nationa</t>
  </si>
  <si>
    <t>Rate Variance Gain/Loss</t>
  </si>
  <si>
    <t>Metal Plating</t>
  </si>
  <si>
    <t>End of Government Service Reward  Gifts</t>
  </si>
  <si>
    <t>Cost of Supplying Mineral Water</t>
  </si>
  <si>
    <t>Cost of Supplying Sweet Water for Irrigation</t>
  </si>
  <si>
    <t>Cost of Purchasing Animals Feed</t>
  </si>
  <si>
    <t>Learning Materials</t>
  </si>
  <si>
    <t>IT - Licenses Acquisition – Backup Software</t>
  </si>
  <si>
    <t>Learning Materials Clearing-In</t>
  </si>
  <si>
    <t>Buildings and Construction</t>
  </si>
  <si>
    <t>Purchase of Administrative Buildings abroad</t>
  </si>
  <si>
    <t>Purchase of Residential Buildings abroad</t>
  </si>
  <si>
    <t xml:space="preserve">Contractual Building Maint - Office &amp; Residential </t>
  </si>
  <si>
    <t xml:space="preserve">Contractual Building Maint - Other Building Maint </t>
  </si>
  <si>
    <t>Non-Contractual Building Maint - Other Building Ma</t>
  </si>
  <si>
    <t>Supply of Contract Labor - Contractual Work - Main</t>
  </si>
  <si>
    <t>Non-Contractual Building Maint - Office &amp; Resident</t>
  </si>
  <si>
    <t>IT- Maintenance - Supporting Infrastructure Hardwa</t>
  </si>
  <si>
    <t>Abu Dhabi Fund for Economic Development Interest</t>
  </si>
  <si>
    <t>Discount on Bond - Interest</t>
  </si>
  <si>
    <t>Emeregancy Budget</t>
  </si>
  <si>
    <t>Sustainable Energy Authority</t>
  </si>
  <si>
    <t>Oil Sales - Abu-Sa'afa Field</t>
  </si>
  <si>
    <t>Issuing Security Permission Fees</t>
  </si>
  <si>
    <t>Fast Track Services for  Completion of Audit and I</t>
  </si>
  <si>
    <t>Forfeited Value Added Revenue</t>
  </si>
  <si>
    <t>Ambulance Services</t>
  </si>
  <si>
    <t>Issuing Security Reports Fees</t>
  </si>
  <si>
    <t>Sale of Medicines</t>
  </si>
  <si>
    <t>Transfers from Future Generation Fund</t>
  </si>
  <si>
    <t>Accounts under the supervision of the Ministry of Finance and National Economy</t>
  </si>
  <si>
    <t>Account of Carrying Forward Budget</t>
  </si>
  <si>
    <t>Bahrain Bourse</t>
  </si>
  <si>
    <t>Real Estate Regulatory Authority</t>
  </si>
  <si>
    <t>Account of expenses for treating accidents and emergency cases for citizens abroad</t>
  </si>
  <si>
    <t>National Exams</t>
  </si>
  <si>
    <t>Cost related to organizing national events and cel</t>
  </si>
  <si>
    <t>Cost related to organizing and conducting of aware</t>
  </si>
  <si>
    <t>IT - Licenses of Central Hr (Adaa) – Systems Softw</t>
  </si>
  <si>
    <t>IT- Subscriptions – Business Software</t>
  </si>
  <si>
    <t>IT- Subscriptions – Productivity Software</t>
  </si>
  <si>
    <t>IT- Subscriptions – Application Infrastructure Sof</t>
  </si>
  <si>
    <t>IT- Subscriptions – Database Software</t>
  </si>
  <si>
    <t>IT- Subscriptions – Security Software</t>
  </si>
  <si>
    <t>IT- Subscriptions – IT Management Software</t>
  </si>
  <si>
    <t>Contracting costs for customer service centers</t>
  </si>
  <si>
    <t>Electricity Supply and Usage Costs - Indirect Dedu</t>
  </si>
  <si>
    <t>Contractual Maintenance – Madinat Salman Sewage Tr</t>
  </si>
  <si>
    <t xml:space="preserve">Supply of Contract Labor- Agricultural Work 
</t>
  </si>
  <si>
    <t>Rewards for customer service centers</t>
  </si>
  <si>
    <t>Arbitrators Fees for Postgraduate Studies</t>
  </si>
  <si>
    <t>Tuition fees for Scholarship Students and children</t>
  </si>
  <si>
    <t>Costs of treatment, medicines and veterinary suppl</t>
  </si>
  <si>
    <t>Medical waste Removal and Disposal Expense</t>
  </si>
  <si>
    <t>Library Books - Clearing In</t>
  </si>
  <si>
    <t>Elevators, Escalators &amp; Electrical Doors Maintenan</t>
  </si>
  <si>
    <t>Maintenance of natural and artificial grass in spo</t>
  </si>
  <si>
    <t>Soft landscaping and facilities maintenance in Pub</t>
  </si>
  <si>
    <t>Interest - Others</t>
  </si>
  <si>
    <t>The oil revenues of the Abu Safah field for the year 2019 include an amount representing the sales of December 2018 at a value of 98,498,683 dinars, as the Ministry of Finance and National Economy was recording the oil revenues of the Abu Safah field for the month of December for each year within the revenues of the subsequent fiscal year, due to the delay in receiving the amounts of those revenues.
Starting from the fiscal year 2019, the Ministry of Finance and National Economy modified the mechanism for recording these revenues, as the revenues from oil sales for the Abu Safah field for the month of December received in January of the following year (2020) were included in the revenues of the year in which the sale was made (2019), which was An amount of 140,328,135 dinars.</t>
  </si>
  <si>
    <t>Emergency expenses included under Decree-Law No.(22) of 2020 (Note No.5&amp;16)</t>
  </si>
  <si>
    <t>Actual  2021</t>
  </si>
  <si>
    <t>Ministry of Defence (See Note 12)</t>
  </si>
  <si>
    <t>Min. of  Works, Muni. Aff. &amp; Urban Plan.-Works</t>
  </si>
  <si>
    <t>Transfers (See Note 9 &amp;10)</t>
  </si>
  <si>
    <t>Oil &amp; Gas Revenue</t>
  </si>
  <si>
    <t>Min. of Justice &amp; Islamic Aff. &amp; Awqaf</t>
  </si>
  <si>
    <t>National Oncology Center (See Note 12 &amp; 13)</t>
  </si>
  <si>
    <t>Rashid Equestrian &amp; Horse racing Club</t>
  </si>
  <si>
    <t>The General Sports Authority</t>
  </si>
  <si>
    <t>Information and Egoverment Authority</t>
  </si>
  <si>
    <t>National Space Science Agency</t>
  </si>
  <si>
    <t>Ministry of Justice &amp; Islamic Affairs &amp;  Awqaf</t>
  </si>
  <si>
    <t>Ministry of Defence (see note no.12)</t>
  </si>
  <si>
    <t>Electricity &amp; Water Authority (see note 11)</t>
  </si>
  <si>
    <t>National Initiative for Agr. Dev.</t>
  </si>
  <si>
    <t>King Hamad University Hospital (See Note 12&amp;13)</t>
  </si>
  <si>
    <t>Mohammed bin Khalifa Al Khalifa Cardiac Center (See Note 12)</t>
  </si>
  <si>
    <t>National Oncology Center (See Note 12&amp;13)</t>
  </si>
  <si>
    <t>General Sport Authority</t>
  </si>
  <si>
    <t>Abdulla Bin Khalid College For Islamic Studies</t>
  </si>
  <si>
    <t>Min. of Justice &amp; Islam. Aff. &amp; Awqaf</t>
  </si>
  <si>
    <t>Electricity &amp; Water Authority (See Note 11)</t>
  </si>
  <si>
    <t>King Hamad Hospital (See Note 12&amp;13)</t>
  </si>
  <si>
    <t>Ministry of Justice &amp; Islamic Affairs &amp; Awqaf</t>
  </si>
  <si>
    <t>Cash Flow from Operating  Activities</t>
  </si>
  <si>
    <t xml:space="preserve"> Net Cash Flow from Operating  Activities</t>
  </si>
  <si>
    <t xml:space="preserve"> Cash Flow from Investment Activities</t>
  </si>
  <si>
    <t>Net Cash Flow from Investment Activities</t>
  </si>
  <si>
    <t xml:space="preserve"> Net Cash Flow from Financing Activities</t>
  </si>
  <si>
    <t xml:space="preserve"> Cash Flow from Financing Activities</t>
  </si>
  <si>
    <t xml:space="preserve">   Treasury Bills</t>
  </si>
  <si>
    <t>Operating Costs for Securing Strategic Food Stockpiles</t>
  </si>
  <si>
    <t>License for VAT representatives &amp; VAT agents</t>
  </si>
  <si>
    <t>Medical Devices Licenses &amp; Fees</t>
  </si>
  <si>
    <t>Submission of VAT objection</t>
  </si>
  <si>
    <t>Land Minor Subdivision Application Fees</t>
  </si>
  <si>
    <t>Land Rezoning Application Fees</t>
  </si>
  <si>
    <t>Signed &amp; stamped VAT certificate issuance fees</t>
  </si>
  <si>
    <t>Physiotherapy Services</t>
  </si>
  <si>
    <t>VAT Administrative Penalties</t>
  </si>
  <si>
    <t>Operating Expenses Related to Services and Laboratory Tests Sent to Private sector</t>
  </si>
  <si>
    <t>Electricity and water costs for members of Missions abroad</t>
  </si>
  <si>
    <t>Subscription Costs with Local and Educational Institutions</t>
  </si>
  <si>
    <t>Supply of Contract Labor - Care of Animals &amp; Wildlife</t>
  </si>
  <si>
    <t>Transfer expenses for the members of missions abroad</t>
  </si>
  <si>
    <t>Dedicated Govt Practice Allowance (Consultant-Doctor)</t>
  </si>
  <si>
    <t>Preparation Expenses related to Diplomatic members appointed to official mission abroad</t>
  </si>
  <si>
    <t>Internal Youth Events and Celebrations Costs</t>
  </si>
  <si>
    <t>IT- Subscriptions – Operating Systems</t>
  </si>
  <si>
    <t>IT- Subscriptions – Backup Software</t>
  </si>
  <si>
    <t>Safety, relief, search and rescue systems contracts</t>
  </si>
  <si>
    <t>Commercial registry systems costs</t>
  </si>
  <si>
    <t>Operation and maintenace of the sintiary network Pumping stations</t>
  </si>
  <si>
    <t>Contractual Maintenance - Sewage Tretment Plants</t>
  </si>
  <si>
    <t>Rent of communication, flight information and air traffic control equipment</t>
  </si>
  <si>
    <t>Renting Satellite Space Capacity</t>
  </si>
  <si>
    <t>Cleaning of Sewerage &amp; Storm Water System</t>
  </si>
  <si>
    <t>Cleaning and Maintenance - Traffic Signals</t>
  </si>
  <si>
    <t>Printing Deed Plans</t>
  </si>
  <si>
    <t>Supply of Contract Labor – Guards &amp; Security from the Ministry of Interior</t>
  </si>
  <si>
    <t>Supply of Contract Labor – Engineering and consultancy work</t>
  </si>
  <si>
    <t>Supply of Contract Labor – Drivers for Administrative Affairs</t>
  </si>
  <si>
    <t>Supply of Contract Labor-Accounting and Auditing Consultancy Services</t>
  </si>
  <si>
    <t>Supply of Contract Labor- Advisory and Medical Services</t>
  </si>
  <si>
    <t>Supply of Contract Labor- maintenance of archaeological sites</t>
  </si>
  <si>
    <t>Excavation, surveying and monitoring of archaeological sites</t>
  </si>
  <si>
    <t>Sampling and Measurement Works at Sanitary Facilities</t>
  </si>
  <si>
    <t>Providing satellite broadcasting services</t>
  </si>
  <si>
    <t>Fees for collecting air passage bills</t>
  </si>
  <si>
    <t>Meteorological systems and licenses</t>
  </si>
  <si>
    <t>Gas supply for sewage Plants</t>
  </si>
  <si>
    <t>Supply of Chemicals and Reagents</t>
  </si>
  <si>
    <t>Surgical &amp; Medical Materials - For Private Sector.</t>
  </si>
  <si>
    <t>X-ray materials - for private Sector</t>
  </si>
  <si>
    <t>Educational Programs</t>
  </si>
  <si>
    <t>Ships &amp; Marine Equipments</t>
  </si>
  <si>
    <t>Screening Devices for Precious Stones and Metals</t>
  </si>
  <si>
    <t>Contractual Building Maint - Other Building Maint - Mechanical Works</t>
  </si>
  <si>
    <t>Preventive Maintenance for government Buildings</t>
  </si>
  <si>
    <t>Ambient Air Quality Monitoring Stations Maintenance</t>
  </si>
  <si>
    <t>Maintenance of air navigation systems</t>
  </si>
  <si>
    <t>Transfers to youth centers</t>
  </si>
  <si>
    <t>Transfers to national clubs</t>
  </si>
  <si>
    <t>Corona Virus (Covid-19) Budget (See note 15)</t>
  </si>
  <si>
    <t>International Bank For Reconstruction and Development</t>
  </si>
  <si>
    <t>Office of the Minister of Electricity &amp; Water Affairs</t>
  </si>
  <si>
    <t>14،5</t>
  </si>
  <si>
    <t>Ministry of Works, Municipalities Affairs &amp; Urban Planning (Gnrl Admin.)</t>
  </si>
  <si>
    <t>7- Recurrent Expenditure By Chapters, Ministries and Government Authorities</t>
  </si>
  <si>
    <t>3- Revenue By Chapters, Ministries &amp; Government Authorities</t>
  </si>
  <si>
    <t>Surplus / (Deficit)</t>
  </si>
  <si>
    <t xml:space="preserve">General Secretariat of High Counsil of Youth &amp; Sport </t>
  </si>
  <si>
    <r>
      <t xml:space="preserve">Mohd Bin Khalifa Al Khalifa Cardiac Center </t>
    </r>
    <r>
      <rPr>
        <sz val="8"/>
        <color rgb="FF000000"/>
        <rFont val="Times New Roman"/>
        <family val="1"/>
      </rPr>
      <t>(See Note12)</t>
    </r>
  </si>
  <si>
    <t>King Hamad University Hospital (See Note 12 &amp; 13)</t>
  </si>
  <si>
    <t xml:space="preserve">General Secretariat of the High Counsil of Youth&amp;Sport </t>
  </si>
  <si>
    <t>Min. of works &amp; Muni. Aff. &amp; Urban Plan.-Gnrl Admin.</t>
  </si>
  <si>
    <t>For The Year Ended 31 December 2022</t>
  </si>
  <si>
    <t>Budget  2022</t>
  </si>
  <si>
    <t>Actual  2022</t>
  </si>
  <si>
    <t>Actual 2021</t>
  </si>
  <si>
    <t>Ministry of Tourism</t>
  </si>
  <si>
    <t>Ministry of Sustainable Development</t>
  </si>
  <si>
    <t>Ministry of Legal Affairs</t>
  </si>
  <si>
    <t>H.R.H. The Crown Prince and Prime Minister</t>
  </si>
  <si>
    <t>Private Enforcement License Fees</t>
  </si>
  <si>
    <t>Land Major Subdivision Application Fees</t>
  </si>
  <si>
    <t>Land Rezoning Service Fees</t>
  </si>
  <si>
    <t>Higher Education Council</t>
  </si>
  <si>
    <t>Excise Tax Fees &amp; Penalties</t>
  </si>
  <si>
    <t>Prior years tax refund to embassies</t>
  </si>
  <si>
    <t>Connecting to the electronic system of CR</t>
  </si>
  <si>
    <t>National Leadership Development Program</t>
  </si>
  <si>
    <t>Public University Application Fees</t>
  </si>
  <si>
    <t>Public University Student Appeal Fees</t>
  </si>
  <si>
    <t>Approval of students’ files in private institutions</t>
  </si>
  <si>
    <t>Researcher’s services</t>
  </si>
  <si>
    <t>Fees for technical and academic members</t>
  </si>
  <si>
    <t>Income on Sale of Land</t>
  </si>
  <si>
    <t>Income on Sale of Building</t>
  </si>
  <si>
    <t>Cleaning Public Facilities</t>
  </si>
  <si>
    <t>Operation and maintenace of treated sanitary effluent network</t>
  </si>
  <si>
    <t>Telex Installation &amp; Usage Charges</t>
  </si>
  <si>
    <t>Cost related to the contractual training courses and programs</t>
  </si>
  <si>
    <t>Transportation and Freight costs for holding exhibitions in Bahrain</t>
  </si>
  <si>
    <t>Contractual Building Maint - Other Building Maint - Electrical Works</t>
  </si>
  <si>
    <t>Non-Contractual Building Maint - Office &amp; Residential - Plant Maintenance - Indoor</t>
  </si>
  <si>
    <t>Gifts for missions, delegations and official conferences inside and outside Bahrain</t>
  </si>
  <si>
    <t>Revenues &amp; Fees</t>
  </si>
  <si>
    <t>Other Unforeseen Expenditure</t>
  </si>
  <si>
    <t>Unforeseen Expenditure</t>
  </si>
  <si>
    <t>Ministry of  Youth &amp; Sports Affairs</t>
  </si>
  <si>
    <t xml:space="preserve">General Sec. of the High Council of Youth &amp; Sport </t>
  </si>
  <si>
    <t>Supreme Council of Islamic Affairs</t>
  </si>
  <si>
    <t>Unutilized Credit Facilities at the end of the year</t>
  </si>
  <si>
    <t>Council Representative's Election Executive Committee</t>
  </si>
  <si>
    <t>Annotation of The Off-Plan Sale Project in the Land</t>
  </si>
  <si>
    <t>Fees for Issuing or Renewing Vehicle Inspection License</t>
  </si>
  <si>
    <t>Health and Medical Veterinary Institutional Registration Fees</t>
  </si>
  <si>
    <t>Soil Conditioner, Pesticides, &amp; Agricultural Products</t>
  </si>
  <si>
    <t xml:space="preserve">Sale of Special and Semi-Special Vehicle License Plate </t>
  </si>
  <si>
    <t>Excise Revenue on Locally Produced Carbonated Drinks</t>
  </si>
  <si>
    <t>Spraying of pesticides, &amp; Treatment of means of transport fees</t>
  </si>
  <si>
    <r>
      <t xml:space="preserve">Mohd Bin Khalifa Al Khalifa Cardiac Center </t>
    </r>
    <r>
      <rPr>
        <sz val="6"/>
        <color rgb="FF000000"/>
        <rFont val="Times New Roman"/>
        <family val="1"/>
      </rPr>
      <t>(See Note12)</t>
    </r>
  </si>
  <si>
    <t>Marital accompaniment allowance - Diplomatic Sector</t>
  </si>
  <si>
    <t>Reduced representation allowance - Diplomatic Sector</t>
  </si>
  <si>
    <t>Housing Expenses for the Diplomatic personnel appointed abroad</t>
  </si>
  <si>
    <t>Travel Tickets for employees in the diplomatic sector</t>
  </si>
  <si>
    <t>Administrative training programs, conferences and seminars</t>
  </si>
  <si>
    <t>Academic training programs, conferences and seminars</t>
  </si>
  <si>
    <t>Professional training programs, conferences and seminars</t>
  </si>
  <si>
    <t>Expenses and allowances related to travel in administrative training</t>
  </si>
  <si>
    <t>Expenses and allowances related to travel in academic training</t>
  </si>
  <si>
    <t>Expenses and allowances related to travel in professional training</t>
  </si>
  <si>
    <t>Expenses and allowances related to travel in IT training</t>
  </si>
  <si>
    <t>Subscription to Occupational Injuries for Non-Bahraini</t>
  </si>
  <si>
    <t>Supply of Contract Labor - Training Programs and Workshops at Government training institutions</t>
  </si>
  <si>
    <t>Managing &amp; Operating Public Transportation - Contractual</t>
  </si>
  <si>
    <t>Medical Insurance for staff and Employees In public sector</t>
  </si>
  <si>
    <t>Supply of Contract Labor – Guards &amp; Security from Companies &amp; Private Institutions</t>
  </si>
  <si>
    <t>Supply of Contract Labor -Administrative Support Services</t>
  </si>
  <si>
    <t>Supply of Contract Labor-  Advisory and Legal Services</t>
  </si>
  <si>
    <t>Improve the Standard of Living of Retirees Allowance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</si>
</sst>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1" formatCode="_(* #,##0_);_(* \(#,##0\);_(* &quot;-&quot;_);_(@_)"/>
    <numFmt numFmtId="43" formatCode="_(* #,##0.00_);_(* \(#,##0.00\);_(* &quot;-&quot;??_);_(@_)"/>
    <numFmt numFmtId="164" formatCode="_-* #,##0_-;_-* #,##0\-;_-* &quot;-&quot;_-;_-@_-"/>
    <numFmt numFmtId="165" formatCode="_(&quot;د.ب.&quot;\ * #,##0.00_);_(&quot;د.ب.&quot;\ * \(#,##0.00\);_(&quot;د.ب.&quot;\ * &quot;-&quot;??_);_(@_)"/>
    <numFmt numFmtId="166" formatCode="#,##0_-;\(#,##0\)"/>
    <numFmt numFmtId="167" formatCode="_(* #,##0_);_(* \(#,##0\);_(* &quot;-&quot;??_);_(@_)"/>
    <numFmt numFmtId="168" formatCode="_(&quot; &quot;* #,##0_);_(&quot; &quot;* \(#,##0\);_(&quot; &quot;* &quot;-&quot;_);_(@_)"/>
    <numFmt numFmtId="169" formatCode="_-* #,##0.00_-;_-* #,##0.00\-;_-* &quot;-&quot;??_-;_-@_-"/>
    <numFmt numFmtId="170" formatCode="_-* #,##0.00\ _k_r_-;\-* #,##0.00\ _k_r_-;_-* &quot;-&quot;??\ _k_r_-;_-@_-"/>
  </numFmts>
  <fonts count="80">
    <font>
      <sz val="10"/>
      <name val="Arial"/>
      <charset val="178"/>
    </font>
    <font>
      <sz val="11"/>
      <color theme="1"/>
      <name val="Calibri"/>
      <family val="2"/>
      <scheme val="minor"/>
    </font>
    <font>
      <sz val="11"/>
      <color theme="1"/>
      <name val="Calibri"/>
      <family val="2"/>
      <scheme val="minor"/>
    </font>
    <font>
      <sz val="10"/>
      <name val="Arial"/>
      <family val="2"/>
    </font>
    <font>
      <sz val="10"/>
      <name val="Arabic Transparent"/>
      <charset val="178"/>
    </font>
    <font>
      <sz val="11"/>
      <name val="Arabic Transparent"/>
      <charset val="178"/>
    </font>
    <font>
      <b/>
      <sz val="12"/>
      <color indexed="18"/>
      <name val="Arabic Transparent"/>
      <charset val="178"/>
    </font>
    <font>
      <sz val="10"/>
      <name val="MS Sans Serif"/>
      <family val="2"/>
      <charset val="178"/>
    </font>
    <font>
      <b/>
      <sz val="10"/>
      <name val="Times New Roman"/>
      <family val="1"/>
    </font>
    <font>
      <sz val="10"/>
      <name val="Times New Roman"/>
      <family val="1"/>
    </font>
    <font>
      <b/>
      <sz val="12"/>
      <name val="Times New Roman"/>
      <family val="1"/>
    </font>
    <font>
      <sz val="12"/>
      <name val="Times New Roman"/>
      <family val="1"/>
    </font>
    <font>
      <b/>
      <sz val="14"/>
      <name val="Times New Roman"/>
      <family val="1"/>
    </font>
    <font>
      <sz val="14"/>
      <name val="Times New Roman"/>
      <family val="1"/>
    </font>
    <font>
      <b/>
      <sz val="16"/>
      <name val="Times New Roman"/>
      <family val="1"/>
    </font>
    <font>
      <sz val="11"/>
      <name val="Times New Roman"/>
      <family val="1"/>
    </font>
    <font>
      <b/>
      <sz val="11"/>
      <name val="Times New Roman"/>
      <family val="1"/>
    </font>
    <font>
      <sz val="8"/>
      <name val="Arial"/>
      <family val="2"/>
    </font>
    <font>
      <b/>
      <sz val="9"/>
      <name val="Times New Roman"/>
      <family val="1"/>
    </font>
    <font>
      <sz val="13"/>
      <name val="Times New Roman"/>
      <family val="1"/>
    </font>
    <font>
      <u/>
      <sz val="14"/>
      <name val="Times New Roman"/>
      <family val="1"/>
    </font>
    <font>
      <sz val="10"/>
      <name val="Arial"/>
      <family val="2"/>
    </font>
    <font>
      <sz val="8"/>
      <color indexed="8"/>
      <name val="Times New Roman"/>
      <family val="1"/>
    </font>
    <font>
      <sz val="11"/>
      <color indexed="18"/>
      <name val="Times New Roman"/>
      <family val="1"/>
    </font>
    <font>
      <u/>
      <sz val="13"/>
      <name val="Times New Roman"/>
      <family val="1"/>
    </font>
    <font>
      <sz val="14"/>
      <color indexed="8"/>
      <name val="Times New Roman"/>
      <family val="1"/>
    </font>
    <font>
      <b/>
      <sz val="9"/>
      <color indexed="8"/>
      <name val="Times New Roman"/>
      <family val="1"/>
    </font>
    <font>
      <sz val="10"/>
      <color indexed="8"/>
      <name val="Arial"/>
      <family val="2"/>
    </font>
    <font>
      <sz val="10"/>
      <color indexed="8"/>
      <name val="Times New Roman"/>
      <family val="1"/>
    </font>
    <font>
      <sz val="11"/>
      <color theme="1"/>
      <name val="Calibri"/>
      <family val="2"/>
      <scheme val="minor"/>
    </font>
    <font>
      <b/>
      <sz val="10"/>
      <color indexed="8"/>
      <name val="Times New Roman"/>
      <family val="1"/>
    </font>
    <font>
      <b/>
      <sz val="8"/>
      <name val="Times New Roman"/>
      <family val="1"/>
    </font>
    <font>
      <sz val="8"/>
      <name val="Times New Roman"/>
      <family val="1"/>
    </font>
    <font>
      <b/>
      <sz val="12"/>
      <name val="Cambria"/>
      <family val="1"/>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indexed="9"/>
      <name val="Arial"/>
      <family val="2"/>
    </font>
    <font>
      <sz val="10"/>
      <color indexed="20"/>
      <name val="Arial"/>
      <family val="2"/>
    </font>
    <font>
      <b/>
      <sz val="10"/>
      <color indexed="52"/>
      <name val="Arial"/>
      <family val="2"/>
    </font>
    <font>
      <b/>
      <sz val="10"/>
      <color indexed="9"/>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sz val="10"/>
      <color indexed="62"/>
      <name val="Arial"/>
      <family val="2"/>
    </font>
    <font>
      <sz val="10"/>
      <color indexed="52"/>
      <name val="Arial"/>
      <family val="2"/>
    </font>
    <font>
      <sz val="10"/>
      <color indexed="60"/>
      <name val="Arial"/>
      <family val="2"/>
    </font>
    <font>
      <b/>
      <sz val="10"/>
      <color indexed="63"/>
      <name val="Arial"/>
      <family val="2"/>
    </font>
    <font>
      <b/>
      <sz val="18"/>
      <color indexed="56"/>
      <name val="Cambria"/>
      <family val="2"/>
    </font>
    <font>
      <b/>
      <sz val="10"/>
      <color indexed="8"/>
      <name val="Arial"/>
      <family val="2"/>
    </font>
    <font>
      <sz val="10"/>
      <color indexed="10"/>
      <name val="Arial"/>
      <family val="2"/>
    </font>
    <font>
      <b/>
      <sz val="18"/>
      <color theme="3"/>
      <name val="Cambria"/>
      <family val="2"/>
      <scheme val="major"/>
    </font>
    <font>
      <sz val="11"/>
      <color rgb="FF000000"/>
      <name val="Calibri"/>
      <family val="2"/>
      <charset val="204"/>
    </font>
    <font>
      <sz val="12"/>
      <color theme="1"/>
      <name val="Arial"/>
      <family val="2"/>
    </font>
    <font>
      <sz val="12"/>
      <color theme="1"/>
      <name val="Calibri"/>
      <family val="2"/>
    </font>
    <font>
      <sz val="11"/>
      <color theme="1"/>
      <name val="Calibri"/>
      <family val="2"/>
      <charset val="186"/>
      <scheme val="minor"/>
    </font>
    <font>
      <sz val="11"/>
      <color theme="1"/>
      <name val="Calibri"/>
      <family val="2"/>
      <charset val="178"/>
      <scheme val="minor"/>
    </font>
    <font>
      <b/>
      <sz val="8"/>
      <color indexed="8"/>
      <name val="Times New Roman"/>
      <family val="1"/>
    </font>
    <font>
      <b/>
      <sz val="10"/>
      <name val="Arial"/>
      <family val="2"/>
    </font>
    <font>
      <sz val="10"/>
      <color indexed="8"/>
      <name val="Arial"/>
      <family val="2"/>
    </font>
    <font>
      <sz val="8"/>
      <color rgb="FF000000"/>
      <name val="Times New Roman"/>
      <family val="1"/>
    </font>
    <font>
      <sz val="7"/>
      <color indexed="8"/>
      <name val="Times New Roman"/>
      <family val="1"/>
    </font>
    <font>
      <sz val="7.5"/>
      <color indexed="8"/>
      <name val="Times New Roman"/>
      <family val="1"/>
    </font>
    <font>
      <sz val="6"/>
      <color rgb="FF000000"/>
      <name val="Times New Roman"/>
      <family val="1"/>
    </font>
    <font>
      <sz val="7.7"/>
      <color indexed="8"/>
      <name val="Times New Roman"/>
      <family val="1"/>
    </font>
    <font>
      <b/>
      <u/>
      <sz val="12"/>
      <name val="Times New Roman"/>
      <family val="1"/>
    </font>
  </fonts>
  <fills count="64">
    <fill>
      <patternFill patternType="none"/>
    </fill>
    <fill>
      <patternFill patternType="gray125"/>
    </fill>
    <fill>
      <patternFill patternType="solid">
        <fgColor indexed="22"/>
        <bgColor indexed="24"/>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14999847407452621"/>
        <bgColor indexed="8"/>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FF00"/>
        <bgColor indexed="64"/>
      </patternFill>
    </fill>
    <fill>
      <patternFill patternType="solid">
        <fgColor rgb="FFFF0000"/>
        <bgColor indexed="64"/>
      </patternFill>
    </fill>
  </fills>
  <borders count="42">
    <border>
      <left/>
      <right/>
      <top/>
      <bottom/>
      <diagonal/>
    </border>
    <border>
      <left/>
      <right/>
      <top style="thick">
        <color indexed="21"/>
      </top>
      <bottom/>
      <diagonal/>
    </border>
    <border>
      <left/>
      <right/>
      <top style="medium">
        <color indexed="64"/>
      </top>
      <bottom/>
      <diagonal/>
    </border>
    <border>
      <left/>
      <right/>
      <top/>
      <bottom style="thin">
        <color indexed="64"/>
      </bottom>
      <diagonal/>
    </border>
    <border>
      <left style="thin">
        <color theme="0"/>
      </left>
      <right style="thin">
        <color theme="0"/>
      </right>
      <top style="thin">
        <color theme="0"/>
      </top>
      <bottom/>
      <diagonal/>
    </border>
    <border>
      <left/>
      <right style="medium">
        <color theme="0"/>
      </right>
      <top/>
      <bottom style="thin">
        <color theme="0"/>
      </bottom>
      <diagonal/>
    </border>
    <border>
      <left/>
      <right/>
      <top/>
      <bottom style="thin">
        <color theme="0"/>
      </bottom>
      <diagonal/>
    </border>
    <border>
      <left style="thin">
        <color theme="0"/>
      </left>
      <right style="thin">
        <color theme="0"/>
      </right>
      <top/>
      <bottom style="thin">
        <color theme="0"/>
      </bottom>
      <diagonal/>
    </border>
    <border>
      <left style="thin">
        <color theme="0"/>
      </left>
      <right/>
      <top/>
      <bottom style="thin">
        <color theme="0"/>
      </bottom>
      <diagonal/>
    </border>
    <border>
      <left/>
      <right style="thin">
        <color theme="0"/>
      </right>
      <top/>
      <bottom style="thin">
        <color theme="0"/>
      </bottom>
      <diagonal/>
    </border>
    <border>
      <left style="thin">
        <color theme="0"/>
      </left>
      <right style="thin">
        <color theme="0"/>
      </right>
      <top/>
      <bottom/>
      <diagonal/>
    </border>
    <border>
      <left/>
      <right style="thin">
        <color theme="0"/>
      </right>
      <top style="thin">
        <color theme="0"/>
      </top>
      <bottom/>
      <diagonal/>
    </border>
    <border>
      <left style="thin">
        <color theme="0"/>
      </left>
      <right/>
      <top/>
      <bottom/>
      <diagonal/>
    </border>
    <border>
      <left/>
      <right style="thin">
        <color theme="0"/>
      </right>
      <top/>
      <bottom/>
      <diagonal/>
    </border>
    <border>
      <left style="thin">
        <color theme="0"/>
      </left>
      <right style="thin">
        <color theme="0"/>
      </right>
      <top/>
      <bottom style="thin">
        <color indexed="64"/>
      </bottom>
      <diagonal/>
    </border>
    <border>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769">
    <xf numFmtId="0" fontId="0" fillId="0" borderId="0"/>
    <xf numFmtId="0" fontId="6" fillId="2" borderId="1" applyNumberFormat="0" applyAlignment="0">
      <alignment horizontal="center" vertical="center"/>
    </xf>
    <xf numFmtId="43" fontId="3" fillId="0" borderId="0" applyFont="0" applyFill="0" applyBorder="0" applyAlignment="0" applyProtection="0"/>
    <xf numFmtId="43" fontId="3"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3" fillId="0" borderId="0" applyFont="0" applyFill="0" applyBorder="0" applyAlignment="0" applyProtection="0"/>
    <xf numFmtId="0" fontId="4" fillId="0" borderId="0" applyNumberFormat="0">
      <alignment horizontal="right"/>
    </xf>
    <xf numFmtId="0" fontId="21" fillId="0" borderId="0"/>
    <xf numFmtId="0" fontId="29" fillId="0" borderId="0"/>
    <xf numFmtId="0" fontId="27" fillId="0" borderId="0"/>
    <xf numFmtId="0" fontId="3" fillId="0" borderId="0"/>
    <xf numFmtId="0" fontId="7"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27" fillId="40" borderId="0" applyNumberFormat="0" applyBorder="0" applyAlignment="0" applyProtection="0"/>
    <xf numFmtId="0" fontId="27" fillId="41" borderId="0" applyNumberFormat="0" applyBorder="0" applyAlignment="0" applyProtection="0"/>
    <xf numFmtId="0" fontId="27" fillId="42" borderId="0" applyNumberFormat="0" applyBorder="0" applyAlignment="0" applyProtection="0"/>
    <xf numFmtId="0" fontId="27" fillId="43" borderId="0" applyNumberFormat="0" applyBorder="0" applyAlignment="0" applyProtection="0"/>
    <xf numFmtId="0" fontId="27" fillId="44" borderId="0" applyNumberFormat="0" applyBorder="0" applyAlignment="0" applyProtection="0"/>
    <xf numFmtId="0" fontId="27" fillId="45" borderId="0" applyNumberFormat="0" applyBorder="0" applyAlignment="0" applyProtection="0"/>
    <xf numFmtId="0" fontId="27" fillId="46" borderId="0" applyNumberFormat="0" applyBorder="0" applyAlignment="0" applyProtection="0"/>
    <xf numFmtId="0" fontId="27" fillId="47" borderId="0" applyNumberFormat="0" applyBorder="0" applyAlignment="0" applyProtection="0"/>
    <xf numFmtId="0" fontId="27" fillId="48" borderId="0" applyNumberFormat="0" applyBorder="0" applyAlignment="0" applyProtection="0"/>
    <xf numFmtId="0" fontId="27" fillId="43" borderId="0" applyNumberFormat="0" applyBorder="0" applyAlignment="0" applyProtection="0"/>
    <xf numFmtId="0" fontId="27" fillId="46" borderId="0" applyNumberFormat="0" applyBorder="0" applyAlignment="0" applyProtection="0"/>
    <xf numFmtId="0" fontId="27" fillId="49" borderId="0" applyNumberFormat="0" applyBorder="0" applyAlignment="0" applyProtection="0"/>
    <xf numFmtId="0" fontId="49" fillId="50" borderId="0" applyNumberFormat="0" applyBorder="0" applyAlignment="0" applyProtection="0"/>
    <xf numFmtId="0" fontId="49" fillId="47" borderId="0" applyNumberFormat="0" applyBorder="0" applyAlignment="0" applyProtection="0"/>
    <xf numFmtId="0" fontId="49" fillId="48" borderId="0" applyNumberFormat="0" applyBorder="0" applyAlignment="0" applyProtection="0"/>
    <xf numFmtId="0" fontId="49" fillId="51" borderId="0" applyNumberFormat="0" applyBorder="0" applyAlignment="0" applyProtection="0"/>
    <xf numFmtId="0" fontId="49" fillId="52" borderId="0" applyNumberFormat="0" applyBorder="0" applyAlignment="0" applyProtection="0"/>
    <xf numFmtId="0" fontId="49" fillId="53" borderId="0" applyNumberFormat="0" applyBorder="0" applyAlignment="0" applyProtection="0"/>
    <xf numFmtId="0" fontId="61" fillId="58" borderId="40" applyNumberFormat="0" applyAlignment="0" applyProtection="0"/>
    <xf numFmtId="0" fontId="49" fillId="54" borderId="0" applyNumberFormat="0" applyBorder="0" applyAlignment="0" applyProtection="0"/>
    <xf numFmtId="0" fontId="49" fillId="55" borderId="0" applyNumberFormat="0" applyBorder="0" applyAlignment="0" applyProtection="0"/>
    <xf numFmtId="0" fontId="49" fillId="56" borderId="0" applyNumberFormat="0" applyBorder="0" applyAlignment="0" applyProtection="0"/>
    <xf numFmtId="0" fontId="49" fillId="51" borderId="0" applyNumberFormat="0" applyBorder="0" applyAlignment="0" applyProtection="0"/>
    <xf numFmtId="0" fontId="49" fillId="52" borderId="0" applyNumberFormat="0" applyBorder="0" applyAlignment="0" applyProtection="0"/>
    <xf numFmtId="0" fontId="49" fillId="57" borderId="0" applyNumberFormat="0" applyBorder="0" applyAlignment="0" applyProtection="0"/>
    <xf numFmtId="0" fontId="50" fillId="41" borderId="0" applyNumberFormat="0" applyBorder="0" applyAlignment="0" applyProtection="0"/>
    <xf numFmtId="0" fontId="51" fillId="58" borderId="25" applyNumberFormat="0" applyAlignment="0" applyProtection="0"/>
    <xf numFmtId="0" fontId="52" fillId="59" borderId="26" applyNumberFormat="0" applyAlignment="0" applyProtection="0"/>
    <xf numFmtId="0" fontId="63" fillId="0" borderId="41" applyNumberFormat="0" applyFill="0" applyAlignment="0" applyProtection="0"/>
    <xf numFmtId="43" fontId="3" fillId="0" borderId="0" applyFont="0" applyFill="0" applyBorder="0" applyAlignment="0" applyProtection="0"/>
    <xf numFmtId="0" fontId="53" fillId="0" borderId="0" applyNumberFormat="0" applyFill="0" applyBorder="0" applyAlignment="0" applyProtection="0"/>
    <xf numFmtId="0" fontId="54" fillId="42" borderId="0" applyNumberFormat="0" applyBorder="0" applyAlignment="0" applyProtection="0"/>
    <xf numFmtId="0" fontId="55" fillId="0" borderId="27" applyNumberFormat="0" applyFill="0" applyAlignment="0" applyProtection="0"/>
    <xf numFmtId="0" fontId="56" fillId="0" borderId="28" applyNumberFormat="0" applyFill="0" applyAlignment="0" applyProtection="0"/>
    <xf numFmtId="0" fontId="57" fillId="0" borderId="29" applyNumberFormat="0" applyFill="0" applyAlignment="0" applyProtection="0"/>
    <xf numFmtId="0" fontId="57" fillId="0" borderId="0" applyNumberFormat="0" applyFill="0" applyBorder="0" applyAlignment="0" applyProtection="0"/>
    <xf numFmtId="0" fontId="58" fillId="45" borderId="25" applyNumberFormat="0" applyAlignment="0" applyProtection="0"/>
    <xf numFmtId="0" fontId="59" fillId="0" borderId="30" applyNumberFormat="0" applyFill="0" applyAlignment="0" applyProtection="0"/>
    <xf numFmtId="0" fontId="60" fillId="60" borderId="0" applyNumberFormat="0" applyBorder="0" applyAlignment="0" applyProtection="0"/>
    <xf numFmtId="0" fontId="3" fillId="0" borderId="0"/>
    <xf numFmtId="0" fontId="3" fillId="61" borderId="31" applyNumberFormat="0" applyFont="0" applyAlignment="0" applyProtection="0"/>
    <xf numFmtId="0" fontId="61" fillId="58" borderId="32" applyNumberFormat="0" applyAlignment="0" applyProtection="0"/>
    <xf numFmtId="0" fontId="62" fillId="0" borderId="0" applyNumberFormat="0" applyFill="0" applyBorder="0" applyAlignment="0" applyProtection="0"/>
    <xf numFmtId="0" fontId="63" fillId="0" borderId="33" applyNumberFormat="0" applyFill="0" applyAlignment="0" applyProtection="0"/>
    <xf numFmtId="0" fontId="64" fillId="0" borderId="0" applyNumberFormat="0" applyFill="0" applyBorder="0" applyAlignment="0" applyProtection="0"/>
    <xf numFmtId="0" fontId="3" fillId="0" borderId="0"/>
    <xf numFmtId="0" fontId="3" fillId="61" borderId="39" applyNumberFormat="0" applyFont="0" applyAlignment="0" applyProtection="0"/>
    <xf numFmtId="0" fontId="2" fillId="0" borderId="0"/>
    <xf numFmtId="0" fontId="65" fillId="0" borderId="0" applyNumberFormat="0" applyFill="0" applyBorder="0" applyAlignment="0" applyProtection="0"/>
    <xf numFmtId="0" fontId="34" fillId="0" borderId="16" applyNumberFormat="0" applyFill="0" applyAlignment="0" applyProtection="0"/>
    <xf numFmtId="0" fontId="35" fillId="0" borderId="17" applyNumberFormat="0" applyFill="0" applyAlignment="0" applyProtection="0"/>
    <xf numFmtId="0" fontId="36" fillId="0" borderId="18" applyNumberFormat="0" applyFill="0" applyAlignment="0" applyProtection="0"/>
    <xf numFmtId="0" fontId="36" fillId="0" borderId="0" applyNumberFormat="0" applyFill="0" applyBorder="0" applyAlignment="0" applyProtection="0"/>
    <xf numFmtId="0" fontId="37" fillId="9" borderId="0" applyNumberFormat="0" applyBorder="0" applyAlignment="0" applyProtection="0"/>
    <xf numFmtId="0" fontId="38" fillId="10" borderId="0" applyNumberFormat="0" applyBorder="0" applyAlignment="0" applyProtection="0"/>
    <xf numFmtId="0" fontId="39" fillId="11" borderId="0" applyNumberFormat="0" applyBorder="0" applyAlignment="0" applyProtection="0"/>
    <xf numFmtId="0" fontId="40" fillId="12" borderId="19" applyNumberFormat="0" applyAlignment="0" applyProtection="0"/>
    <xf numFmtId="0" fontId="41" fillId="13" borderId="20" applyNumberFormat="0" applyAlignment="0" applyProtection="0"/>
    <xf numFmtId="0" fontId="42" fillId="13" borderId="19" applyNumberFormat="0" applyAlignment="0" applyProtection="0"/>
    <xf numFmtId="0" fontId="43" fillId="0" borderId="21" applyNumberFormat="0" applyFill="0" applyAlignment="0" applyProtection="0"/>
    <xf numFmtId="0" fontId="44" fillId="14" borderId="22" applyNumberFormat="0" applyAlignment="0" applyProtection="0"/>
    <xf numFmtId="0" fontId="45" fillId="0" borderId="0" applyNumberFormat="0" applyFill="0" applyBorder="0" applyAlignment="0" applyProtection="0"/>
    <xf numFmtId="0" fontId="2" fillId="15" borderId="23" applyNumberFormat="0" applyFont="0" applyAlignment="0" applyProtection="0"/>
    <xf numFmtId="0" fontId="46" fillId="0" borderId="0" applyNumberFormat="0" applyFill="0" applyBorder="0" applyAlignment="0" applyProtection="0"/>
    <xf numFmtId="0" fontId="47" fillId="0" borderId="24" applyNumberFormat="0" applyFill="0" applyAlignment="0" applyProtection="0"/>
    <xf numFmtId="0" fontId="48"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48" fillId="19" borderId="0" applyNumberFormat="0" applyBorder="0" applyAlignment="0" applyProtection="0"/>
    <xf numFmtId="0" fontId="48"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48" fillId="23" borderId="0" applyNumberFormat="0" applyBorder="0" applyAlignment="0" applyProtection="0"/>
    <xf numFmtId="0" fontId="48" fillId="24"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48" fillId="27" borderId="0" applyNumberFormat="0" applyBorder="0" applyAlignment="0" applyProtection="0"/>
    <xf numFmtId="0" fontId="48" fillId="28"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48" fillId="31" borderId="0" applyNumberFormat="0" applyBorder="0" applyAlignment="0" applyProtection="0"/>
    <xf numFmtId="0" fontId="48"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48" fillId="35" borderId="0" applyNumberFormat="0" applyBorder="0" applyAlignment="0" applyProtection="0"/>
    <xf numFmtId="0" fontId="48"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48" fillId="39" borderId="0" applyNumberFormat="0" applyBorder="0" applyAlignment="0" applyProtection="0"/>
    <xf numFmtId="0" fontId="2" fillId="0" borderId="0"/>
    <xf numFmtId="0" fontId="66" fillId="0" borderId="0"/>
    <xf numFmtId="0" fontId="66" fillId="0" borderId="0"/>
    <xf numFmtId="43" fontId="3" fillId="0" borderId="0" applyNumberFormat="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9" fontId="3" fillId="0" borderId="0" applyFont="0" applyFill="0" applyBorder="0" applyAlignment="0" applyProtection="0"/>
    <xf numFmtId="0" fontId="27" fillId="41" borderId="0" applyNumberFormat="0" applyBorder="0" applyAlignment="0" applyProtection="0"/>
    <xf numFmtId="0" fontId="3" fillId="0" borderId="0"/>
    <xf numFmtId="43" fontId="3" fillId="0" borderId="0" applyFont="0" applyFill="0" applyBorder="0" applyProtection="0"/>
    <xf numFmtId="41" fontId="3" fillId="0" borderId="0" applyFont="0" applyFill="0" applyBorder="0" applyAlignment="0" applyProtection="0"/>
    <xf numFmtId="43" fontId="3" fillId="0" borderId="0" applyFont="0" applyFill="0" applyBorder="0" applyProtection="0"/>
    <xf numFmtId="0" fontId="27" fillId="40" borderId="0" applyNumberFormat="0" applyBorder="0" applyAlignment="0" applyProtection="0"/>
    <xf numFmtId="0" fontId="27" fillId="42" borderId="0" applyNumberFormat="0" applyBorder="0" applyAlignment="0" applyProtection="0"/>
    <xf numFmtId="0" fontId="27" fillId="43" borderId="0" applyNumberFormat="0" applyBorder="0" applyAlignment="0" applyProtection="0"/>
    <xf numFmtId="0" fontId="27" fillId="44" borderId="0" applyNumberFormat="0" applyBorder="0" applyAlignment="0" applyProtection="0"/>
    <xf numFmtId="0" fontId="27" fillId="45" borderId="0" applyNumberFormat="0" applyBorder="0" applyAlignment="0" applyProtection="0"/>
    <xf numFmtId="0" fontId="27" fillId="46" borderId="0" applyNumberFormat="0" applyBorder="0" applyAlignment="0" applyProtection="0"/>
    <xf numFmtId="0" fontId="27" fillId="47" borderId="0" applyNumberFormat="0" applyBorder="0" applyAlignment="0" applyProtection="0"/>
    <xf numFmtId="0" fontId="27" fillId="48" borderId="0" applyNumberFormat="0" applyBorder="0" applyAlignment="0" applyProtection="0"/>
    <xf numFmtId="0" fontId="27" fillId="43" borderId="0" applyNumberFormat="0" applyBorder="0" applyAlignment="0" applyProtection="0"/>
    <xf numFmtId="0" fontId="27" fillId="46" borderId="0" applyNumberFormat="0" applyBorder="0" applyAlignment="0" applyProtection="0"/>
    <xf numFmtId="0" fontId="27" fillId="49" borderId="0" applyNumberFormat="0" applyBorder="0" applyAlignment="0" applyProtection="0"/>
    <xf numFmtId="0" fontId="49" fillId="50" borderId="0" applyNumberFormat="0" applyBorder="0" applyAlignment="0" applyProtection="0"/>
    <xf numFmtId="0" fontId="49" fillId="47" borderId="0" applyNumberFormat="0" applyBorder="0" applyAlignment="0" applyProtection="0"/>
    <xf numFmtId="0" fontId="49" fillId="48" borderId="0" applyNumberFormat="0" applyBorder="0" applyAlignment="0" applyProtection="0"/>
    <xf numFmtId="0" fontId="49" fillId="51" borderId="0" applyNumberFormat="0" applyBorder="0" applyAlignment="0" applyProtection="0"/>
    <xf numFmtId="0" fontId="49" fillId="52" borderId="0" applyNumberFormat="0" applyBorder="0" applyAlignment="0" applyProtection="0"/>
    <xf numFmtId="0" fontId="49" fillId="53" borderId="0" applyNumberFormat="0" applyBorder="0" applyAlignment="0" applyProtection="0"/>
    <xf numFmtId="0" fontId="49" fillId="54" borderId="0" applyNumberFormat="0" applyBorder="0" applyAlignment="0" applyProtection="0"/>
    <xf numFmtId="0" fontId="49" fillId="55" borderId="0" applyNumberFormat="0" applyBorder="0" applyAlignment="0" applyProtection="0"/>
    <xf numFmtId="0" fontId="49" fillId="56" borderId="0" applyNumberFormat="0" applyBorder="0" applyAlignment="0" applyProtection="0"/>
    <xf numFmtId="0" fontId="49" fillId="51" borderId="0" applyNumberFormat="0" applyBorder="0" applyAlignment="0" applyProtection="0"/>
    <xf numFmtId="0" fontId="49" fillId="52" borderId="0" applyNumberFormat="0" applyBorder="0" applyAlignment="0" applyProtection="0"/>
    <xf numFmtId="0" fontId="49" fillId="57" borderId="0" applyNumberFormat="0" applyBorder="0" applyAlignment="0" applyProtection="0"/>
    <xf numFmtId="0" fontId="50" fillId="41" borderId="0" applyNumberFormat="0" applyBorder="0" applyAlignment="0" applyProtection="0"/>
    <xf numFmtId="0" fontId="51" fillId="58" borderId="25" applyNumberFormat="0" applyAlignment="0" applyProtection="0"/>
    <xf numFmtId="0" fontId="52" fillId="59" borderId="26" applyNumberFormat="0" applyAlignment="0" applyProtection="0"/>
    <xf numFmtId="38" fontId="7" fillId="0" borderId="0" applyFont="0" applyFill="0" applyBorder="0" applyAlignment="0" applyProtection="0"/>
    <xf numFmtId="38" fontId="7"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53" fillId="0" borderId="0" applyNumberFormat="0" applyFill="0" applyBorder="0" applyAlignment="0" applyProtection="0"/>
    <xf numFmtId="0" fontId="54" fillId="42" borderId="0" applyNumberFormat="0" applyBorder="0" applyAlignment="0" applyProtection="0"/>
    <xf numFmtId="0" fontId="55" fillId="0" borderId="27" applyNumberFormat="0" applyFill="0" applyAlignment="0" applyProtection="0"/>
    <xf numFmtId="0" fontId="56" fillId="0" borderId="28" applyNumberFormat="0" applyFill="0" applyAlignment="0" applyProtection="0"/>
    <xf numFmtId="0" fontId="57" fillId="0" borderId="29" applyNumberFormat="0" applyFill="0" applyAlignment="0" applyProtection="0"/>
    <xf numFmtId="0" fontId="57" fillId="0" borderId="0" applyNumberFormat="0" applyFill="0" applyBorder="0" applyAlignment="0" applyProtection="0"/>
    <xf numFmtId="0" fontId="58" fillId="45" borderId="25" applyNumberFormat="0" applyAlignment="0" applyProtection="0"/>
    <xf numFmtId="0" fontId="59" fillId="0" borderId="30" applyNumberFormat="0" applyFill="0" applyAlignment="0" applyProtection="0"/>
    <xf numFmtId="0" fontId="60" fillId="60" borderId="0" applyNumberFormat="0" applyBorder="0" applyAlignment="0" applyProtection="0"/>
    <xf numFmtId="0" fontId="7" fillId="0" borderId="0"/>
    <xf numFmtId="0" fontId="3" fillId="0" borderId="0"/>
    <xf numFmtId="0" fontId="3" fillId="0" borderId="0"/>
    <xf numFmtId="0" fontId="3" fillId="0" borderId="0"/>
    <xf numFmtId="0" fontId="67" fillId="0" borderId="0"/>
    <xf numFmtId="0" fontId="2" fillId="0" borderId="0"/>
    <xf numFmtId="0" fontId="67" fillId="0" borderId="0"/>
    <xf numFmtId="0" fontId="67" fillId="0" borderId="0"/>
    <xf numFmtId="0" fontId="67" fillId="0" borderId="0"/>
    <xf numFmtId="0" fontId="67" fillId="0" borderId="0"/>
    <xf numFmtId="0" fontId="67" fillId="0" borderId="0"/>
    <xf numFmtId="0" fontId="2" fillId="0" borderId="0"/>
    <xf numFmtId="0" fontId="68" fillId="0" borderId="0"/>
    <xf numFmtId="0" fontId="3" fillId="61" borderId="31" applyNumberFormat="0" applyFont="0" applyAlignment="0" applyProtection="0"/>
    <xf numFmtId="0" fontId="2" fillId="15" borderId="23" applyNumberFormat="0" applyFont="0" applyAlignment="0" applyProtection="0"/>
    <xf numFmtId="0" fontId="61" fillId="58" borderId="32" applyNumberFormat="0" applyAlignment="0" applyProtection="0"/>
    <xf numFmtId="0" fontId="62" fillId="0" borderId="0" applyNumberFormat="0" applyFill="0" applyBorder="0" applyAlignment="0" applyProtection="0"/>
    <xf numFmtId="0" fontId="63" fillId="0" borderId="33" applyNumberFormat="0" applyFill="0" applyAlignment="0" applyProtection="0"/>
    <xf numFmtId="0" fontId="64" fillId="0" borderId="0" applyNumberFormat="0" applyFill="0" applyBorder="0" applyAlignment="0" applyProtection="0"/>
    <xf numFmtId="43" fontId="3" fillId="0" borderId="0" applyFont="0" applyFill="0" applyBorder="0" applyProtection="0"/>
    <xf numFmtId="43" fontId="3" fillId="0" borderId="0" applyFont="0" applyFill="0" applyBorder="0" applyProtection="0"/>
    <xf numFmtId="43" fontId="3" fillId="0" borderId="0" applyFont="0" applyFill="0" applyBorder="0" applyProtection="0"/>
    <xf numFmtId="43" fontId="3" fillId="0" borderId="0" applyFont="0" applyFill="0" applyBorder="0" applyProtection="0"/>
    <xf numFmtId="0" fontId="2" fillId="0" borderId="0"/>
    <xf numFmtId="0" fontId="3" fillId="61" borderId="31" applyNumberFormat="0" applyFont="0" applyAlignment="0" applyProtection="0"/>
    <xf numFmtId="0" fontId="58" fillId="45" borderId="25" applyNumberFormat="0" applyAlignment="0" applyProtection="0"/>
    <xf numFmtId="0" fontId="51" fillId="58" borderId="25" applyNumberFormat="0" applyAlignment="0" applyProtection="0"/>
    <xf numFmtId="0" fontId="2" fillId="0" borderId="0"/>
    <xf numFmtId="0" fontId="2" fillId="15" borderId="23" applyNumberFormat="0" applyFont="0" applyAlignment="0" applyProtection="0"/>
    <xf numFmtId="0" fontId="61" fillId="58" borderId="32" applyNumberFormat="0" applyAlignment="0" applyProtection="0"/>
    <xf numFmtId="0" fontId="63" fillId="0" borderId="33" applyNumberFormat="0" applyFill="0" applyAlignment="0" applyProtection="0"/>
    <xf numFmtId="0" fontId="69" fillId="0" borderId="0"/>
    <xf numFmtId="170" fontId="69" fillId="0" borderId="0" applyFont="0" applyFill="0" applyBorder="0" applyAlignment="0" applyProtection="0"/>
    <xf numFmtId="0" fontId="70" fillId="0" borderId="0"/>
    <xf numFmtId="9" fontId="69" fillId="0" borderId="0" applyFont="0" applyFill="0" applyBorder="0" applyAlignment="0" applyProtection="0"/>
    <xf numFmtId="170" fontId="69" fillId="0" borderId="0" applyFont="0" applyFill="0" applyBorder="0" applyAlignment="0" applyProtection="0"/>
    <xf numFmtId="43" fontId="3" fillId="0" borderId="0" applyFont="0" applyFill="0" applyBorder="0" applyAlignment="0" applyProtection="0"/>
    <xf numFmtId="0" fontId="2" fillId="0" borderId="0"/>
    <xf numFmtId="43" fontId="3" fillId="0" borderId="0" applyNumberFormat="0" applyFont="0" applyFill="0" applyBorder="0" applyAlignment="0" applyProtection="0"/>
    <xf numFmtId="43" fontId="3" fillId="0" borderId="0" applyNumberFormat="0" applyFont="0" applyFill="0" applyBorder="0" applyAlignment="0" applyProtection="0"/>
    <xf numFmtId="43" fontId="3" fillId="0" borderId="0" applyFont="0" applyFill="0" applyBorder="0" applyProtection="0"/>
    <xf numFmtId="0" fontId="2" fillId="0" borderId="0"/>
    <xf numFmtId="0" fontId="2" fillId="0" borderId="0"/>
    <xf numFmtId="0" fontId="3" fillId="0" borderId="0"/>
    <xf numFmtId="43" fontId="3" fillId="0" borderId="0" applyFont="0" applyFill="0" applyBorder="0" applyProtection="0"/>
    <xf numFmtId="0" fontId="3" fillId="0" borderId="0"/>
    <xf numFmtId="169" fontId="3" fillId="0" borderId="0" applyFont="0" applyFill="0" applyBorder="0" applyAlignment="0" applyProtection="0"/>
    <xf numFmtId="0" fontId="2" fillId="15" borderId="23" applyNumberFormat="0" applyFont="0" applyAlignment="0" applyProtection="0"/>
    <xf numFmtId="9" fontId="7" fillId="0" borderId="0" applyFont="0" applyFill="0" applyBorder="0" applyAlignment="0" applyProtection="0"/>
    <xf numFmtId="43" fontId="3" fillId="0" borderId="0" applyFont="0" applyFill="0" applyBorder="0" applyAlignment="0" applyProtection="0"/>
    <xf numFmtId="0" fontId="61" fillId="58" borderId="32" applyNumberFormat="0" applyAlignment="0" applyProtection="0"/>
    <xf numFmtId="0" fontId="58" fillId="45" borderId="25" applyNumberFormat="0" applyAlignment="0" applyProtection="0"/>
    <xf numFmtId="0" fontId="63" fillId="0" borderId="33" applyNumberFormat="0" applyFill="0" applyAlignment="0" applyProtection="0"/>
    <xf numFmtId="0" fontId="2" fillId="0" borderId="0"/>
    <xf numFmtId="0" fontId="2" fillId="0" borderId="0"/>
    <xf numFmtId="0" fontId="2" fillId="0" borderId="0"/>
    <xf numFmtId="0" fontId="2" fillId="0" borderId="0"/>
    <xf numFmtId="0" fontId="2" fillId="15" borderId="23" applyNumberFormat="0" applyFont="0" applyAlignment="0" applyProtection="0"/>
    <xf numFmtId="43" fontId="3" fillId="0" borderId="0" applyFont="0" applyFill="0" applyBorder="0" applyAlignment="0" applyProtection="0"/>
    <xf numFmtId="43" fontId="3" fillId="0" borderId="0" applyFont="0" applyFill="0" applyBorder="0" applyAlignment="0" applyProtection="0"/>
    <xf numFmtId="0" fontId="63" fillId="0" borderId="33" applyNumberFormat="0" applyFill="0" applyAlignment="0" applyProtection="0"/>
    <xf numFmtId="0" fontId="61" fillId="58" borderId="32" applyNumberFormat="0" applyAlignment="0" applyProtection="0"/>
    <xf numFmtId="0" fontId="51" fillId="58" borderId="25" applyNumberFormat="0" applyAlignment="0" applyProtection="0"/>
    <xf numFmtId="0" fontId="58" fillId="45" borderId="25" applyNumberFormat="0" applyAlignment="0" applyProtection="0"/>
    <xf numFmtId="0" fontId="3" fillId="61" borderId="31" applyNumberFormat="0" applyFont="0" applyAlignment="0" applyProtection="0"/>
    <xf numFmtId="0" fontId="3" fillId="61" borderId="31" applyNumberFormat="0" applyFont="0" applyAlignment="0" applyProtection="0"/>
    <xf numFmtId="0" fontId="58" fillId="45" borderId="25" applyNumberFormat="0" applyAlignment="0" applyProtection="0"/>
    <xf numFmtId="0" fontId="51" fillId="58" borderId="25" applyNumberFormat="0" applyAlignment="0" applyProtection="0"/>
    <xf numFmtId="0" fontId="61" fillId="58" borderId="32" applyNumberFormat="0" applyAlignment="0" applyProtection="0"/>
    <xf numFmtId="0" fontId="63" fillId="0" borderId="33" applyNumberFormat="0" applyFill="0" applyAlignment="0" applyProtection="0"/>
    <xf numFmtId="0" fontId="3" fillId="61" borderId="31" applyNumberFormat="0" applyFont="0" applyAlignment="0" applyProtection="0"/>
    <xf numFmtId="0" fontId="51" fillId="58" borderId="25" applyNumberFormat="0" applyAlignment="0" applyProtection="0"/>
    <xf numFmtId="43" fontId="3" fillId="0" borderId="0" applyFont="0" applyFill="0" applyBorder="0" applyAlignment="0" applyProtection="0"/>
    <xf numFmtId="43" fontId="3" fillId="0" borderId="0" applyFont="0" applyFill="0" applyBorder="0" applyAlignment="0" applyProtection="0"/>
    <xf numFmtId="0" fontId="3" fillId="61" borderId="31" applyNumberFormat="0" applyFont="0" applyAlignment="0" applyProtection="0"/>
    <xf numFmtId="0" fontId="58" fillId="45" borderId="25" applyNumberFormat="0" applyAlignment="0" applyProtection="0"/>
    <xf numFmtId="0" fontId="51" fillId="58" borderId="25" applyNumberFormat="0" applyAlignment="0" applyProtection="0"/>
    <xf numFmtId="0" fontId="61" fillId="58" borderId="32" applyNumberFormat="0" applyAlignment="0" applyProtection="0"/>
    <xf numFmtId="0" fontId="63" fillId="0" borderId="33" applyNumberFormat="0" applyFill="0" applyAlignment="0" applyProtection="0"/>
    <xf numFmtId="0" fontId="63" fillId="0" borderId="33" applyNumberFormat="0" applyFill="0" applyAlignment="0" applyProtection="0"/>
    <xf numFmtId="0" fontId="61" fillId="58" borderId="32" applyNumberFormat="0" applyAlignment="0" applyProtection="0"/>
    <xf numFmtId="0" fontId="51" fillId="58" borderId="25" applyNumberFormat="0" applyAlignment="0" applyProtection="0"/>
    <xf numFmtId="0" fontId="58" fillId="45" borderId="25" applyNumberFormat="0" applyAlignment="0" applyProtection="0"/>
    <xf numFmtId="0" fontId="3" fillId="61" borderId="31" applyNumberFormat="0" applyFont="0" applyAlignment="0" applyProtection="0"/>
    <xf numFmtId="0" fontId="3" fillId="61" borderId="31" applyNumberFormat="0" applyFont="0" applyAlignment="0" applyProtection="0"/>
    <xf numFmtId="0" fontId="58" fillId="45" borderId="25" applyNumberFormat="0" applyAlignment="0" applyProtection="0"/>
    <xf numFmtId="0" fontId="51" fillId="58" borderId="25" applyNumberFormat="0" applyAlignment="0" applyProtection="0"/>
    <xf numFmtId="0" fontId="61" fillId="58" borderId="32" applyNumberFormat="0" applyAlignment="0" applyProtection="0"/>
    <xf numFmtId="0" fontId="63" fillId="0" borderId="33" applyNumberFormat="0" applyFill="0" applyAlignment="0" applyProtection="0"/>
    <xf numFmtId="0" fontId="3" fillId="61" borderId="31" applyNumberFormat="0" applyFont="0" applyAlignment="0" applyProtection="0"/>
    <xf numFmtId="0" fontId="58" fillId="45" borderId="25" applyNumberFormat="0" applyAlignment="0" applyProtection="0"/>
    <xf numFmtId="0" fontId="51" fillId="58" borderId="25" applyNumberFormat="0" applyAlignment="0" applyProtection="0"/>
    <xf numFmtId="0" fontId="61" fillId="58" borderId="32" applyNumberFormat="0" applyAlignment="0" applyProtection="0"/>
    <xf numFmtId="0" fontId="63" fillId="0" borderId="33" applyNumberFormat="0" applyFill="0" applyAlignment="0" applyProtection="0"/>
    <xf numFmtId="0" fontId="61" fillId="58" borderId="32" applyNumberFormat="0" applyAlignment="0" applyProtection="0"/>
    <xf numFmtId="0" fontId="63" fillId="0" borderId="33" applyNumberFormat="0" applyFill="0" applyAlignment="0" applyProtection="0"/>
    <xf numFmtId="0" fontId="63" fillId="0" borderId="33" applyNumberFormat="0" applyFill="0" applyAlignment="0" applyProtection="0"/>
    <xf numFmtId="0" fontId="61" fillId="58" borderId="32" applyNumberFormat="0" applyAlignment="0" applyProtection="0"/>
    <xf numFmtId="0" fontId="51" fillId="58" borderId="25" applyNumberFormat="0" applyAlignment="0" applyProtection="0"/>
    <xf numFmtId="0" fontId="58" fillId="45" borderId="25" applyNumberFormat="0" applyAlignment="0" applyProtection="0"/>
    <xf numFmtId="0" fontId="3" fillId="61" borderId="31" applyNumberFormat="0" applyFont="0" applyAlignment="0" applyProtection="0"/>
    <xf numFmtId="0" fontId="3" fillId="61" borderId="31" applyNumberFormat="0" applyFont="0" applyAlignment="0" applyProtection="0"/>
    <xf numFmtId="0" fontId="58" fillId="45" borderId="25" applyNumberFormat="0" applyAlignment="0" applyProtection="0"/>
    <xf numFmtId="0" fontId="51" fillId="58" borderId="25" applyNumberFormat="0" applyAlignment="0" applyProtection="0"/>
    <xf numFmtId="0" fontId="3" fillId="61" borderId="31" applyNumberFormat="0" applyFont="0" applyAlignment="0" applyProtection="0"/>
    <xf numFmtId="0" fontId="58" fillId="45" borderId="25" applyNumberFormat="0" applyAlignment="0" applyProtection="0"/>
    <xf numFmtId="0" fontId="51" fillId="58" borderId="25" applyNumberFormat="0" applyAlignment="0" applyProtection="0"/>
    <xf numFmtId="0" fontId="61" fillId="58" borderId="32" applyNumberFormat="0" applyAlignment="0" applyProtection="0"/>
    <xf numFmtId="0" fontId="63" fillId="0" borderId="33" applyNumberFormat="0" applyFill="0" applyAlignment="0" applyProtection="0"/>
    <xf numFmtId="0" fontId="3" fillId="61" borderId="31" applyNumberFormat="0" applyFont="0" applyAlignment="0" applyProtection="0"/>
    <xf numFmtId="0" fontId="58" fillId="45" borderId="25" applyNumberFormat="0" applyAlignment="0" applyProtection="0"/>
    <xf numFmtId="0" fontId="51" fillId="58" borderId="25" applyNumberFormat="0" applyAlignment="0" applyProtection="0"/>
    <xf numFmtId="0" fontId="61" fillId="58" borderId="32" applyNumberFormat="0" applyAlignment="0" applyProtection="0"/>
    <xf numFmtId="0" fontId="63" fillId="0" borderId="33" applyNumberFormat="0" applyFill="0" applyAlignment="0" applyProtection="0"/>
    <xf numFmtId="0" fontId="63" fillId="0" borderId="33" applyNumberFormat="0" applyFill="0" applyAlignment="0" applyProtection="0"/>
    <xf numFmtId="0" fontId="61" fillId="58" borderId="32" applyNumberFormat="0" applyAlignment="0" applyProtection="0"/>
    <xf numFmtId="0" fontId="51" fillId="58" borderId="25" applyNumberFormat="0" applyAlignment="0" applyProtection="0"/>
    <xf numFmtId="0" fontId="58" fillId="45" borderId="25" applyNumberFormat="0" applyAlignment="0" applyProtection="0"/>
    <xf numFmtId="0" fontId="3" fillId="61" borderId="31" applyNumberFormat="0" applyFont="0" applyAlignment="0" applyProtection="0"/>
    <xf numFmtId="0" fontId="3" fillId="61" borderId="31" applyNumberFormat="0" applyFont="0" applyAlignment="0" applyProtection="0"/>
    <xf numFmtId="0" fontId="58" fillId="45" borderId="25" applyNumberFormat="0" applyAlignment="0" applyProtection="0"/>
    <xf numFmtId="0" fontId="51" fillId="58" borderId="25" applyNumberFormat="0" applyAlignment="0" applyProtection="0"/>
    <xf numFmtId="0" fontId="61" fillId="58" borderId="32" applyNumberFormat="0" applyAlignment="0" applyProtection="0"/>
    <xf numFmtId="0" fontId="63" fillId="0" borderId="33" applyNumberFormat="0" applyFill="0" applyAlignment="0" applyProtection="0"/>
    <xf numFmtId="0" fontId="3" fillId="0" borderId="0"/>
    <xf numFmtId="0" fontId="27" fillId="40" borderId="0" applyNumberFormat="0" applyBorder="0" applyAlignment="0" applyProtection="0"/>
    <xf numFmtId="0" fontId="27" fillId="41" borderId="0" applyNumberFormat="0" applyBorder="0" applyAlignment="0" applyProtection="0"/>
    <xf numFmtId="0" fontId="27" fillId="42" borderId="0" applyNumberFormat="0" applyBorder="0" applyAlignment="0" applyProtection="0"/>
    <xf numFmtId="0" fontId="27" fillId="43" borderId="0" applyNumberFormat="0" applyBorder="0" applyAlignment="0" applyProtection="0"/>
    <xf numFmtId="0" fontId="27" fillId="44" borderId="0" applyNumberFormat="0" applyBorder="0" applyAlignment="0" applyProtection="0"/>
    <xf numFmtId="0" fontId="27" fillId="45" borderId="0" applyNumberFormat="0" applyBorder="0" applyAlignment="0" applyProtection="0"/>
    <xf numFmtId="0" fontId="27" fillId="46" borderId="0" applyNumberFormat="0" applyBorder="0" applyAlignment="0" applyProtection="0"/>
    <xf numFmtId="0" fontId="27" fillId="47" borderId="0" applyNumberFormat="0" applyBorder="0" applyAlignment="0" applyProtection="0"/>
    <xf numFmtId="0" fontId="27" fillId="48" borderId="0" applyNumberFormat="0" applyBorder="0" applyAlignment="0" applyProtection="0"/>
    <xf numFmtId="0" fontId="27" fillId="43" borderId="0" applyNumberFormat="0" applyBorder="0" applyAlignment="0" applyProtection="0"/>
    <xf numFmtId="0" fontId="27" fillId="46" borderId="0" applyNumberFormat="0" applyBorder="0" applyAlignment="0" applyProtection="0"/>
    <xf numFmtId="0" fontId="27" fillId="49" borderId="0" applyNumberFormat="0" applyBorder="0" applyAlignment="0" applyProtection="0"/>
    <xf numFmtId="0" fontId="49" fillId="50" borderId="0" applyNumberFormat="0" applyBorder="0" applyAlignment="0" applyProtection="0"/>
    <xf numFmtId="0" fontId="49" fillId="47" borderId="0" applyNumberFormat="0" applyBorder="0" applyAlignment="0" applyProtection="0"/>
    <xf numFmtId="0" fontId="49" fillId="48" borderId="0" applyNumberFormat="0" applyBorder="0" applyAlignment="0" applyProtection="0"/>
    <xf numFmtId="0" fontId="49" fillId="51" borderId="0" applyNumberFormat="0" applyBorder="0" applyAlignment="0" applyProtection="0"/>
    <xf numFmtId="0" fontId="49" fillId="52" borderId="0" applyNumberFormat="0" applyBorder="0" applyAlignment="0" applyProtection="0"/>
    <xf numFmtId="0" fontId="49" fillId="53" borderId="0" applyNumberFormat="0" applyBorder="0" applyAlignment="0" applyProtection="0"/>
    <xf numFmtId="0" fontId="49" fillId="54" borderId="0" applyNumberFormat="0" applyBorder="0" applyAlignment="0" applyProtection="0"/>
    <xf numFmtId="0" fontId="49" fillId="55" borderId="0" applyNumberFormat="0" applyBorder="0" applyAlignment="0" applyProtection="0"/>
    <xf numFmtId="0" fontId="49" fillId="56" borderId="0" applyNumberFormat="0" applyBorder="0" applyAlignment="0" applyProtection="0"/>
    <xf numFmtId="0" fontId="49" fillId="51" borderId="0" applyNumberFormat="0" applyBorder="0" applyAlignment="0" applyProtection="0"/>
    <xf numFmtId="0" fontId="49" fillId="52" borderId="0" applyNumberFormat="0" applyBorder="0" applyAlignment="0" applyProtection="0"/>
    <xf numFmtId="0" fontId="49" fillId="57" borderId="0" applyNumberFormat="0" applyBorder="0" applyAlignment="0" applyProtection="0"/>
    <xf numFmtId="0" fontId="50" fillId="41" borderId="0" applyNumberFormat="0" applyBorder="0" applyAlignment="0" applyProtection="0"/>
    <xf numFmtId="0" fontId="51" fillId="58" borderId="25" applyNumberFormat="0" applyAlignment="0" applyProtection="0"/>
    <xf numFmtId="0" fontId="52" fillId="59" borderId="26" applyNumberFormat="0" applyAlignment="0" applyProtection="0"/>
    <xf numFmtId="43" fontId="3" fillId="0" borderId="0" applyFont="0" applyFill="0" applyBorder="0" applyAlignment="0" applyProtection="0"/>
    <xf numFmtId="0" fontId="53" fillId="0" borderId="0" applyNumberFormat="0" applyFill="0" applyBorder="0" applyAlignment="0" applyProtection="0"/>
    <xf numFmtId="0" fontId="54" fillId="42" borderId="0" applyNumberFormat="0" applyBorder="0" applyAlignment="0" applyProtection="0"/>
    <xf numFmtId="0" fontId="55" fillId="0" borderId="27" applyNumberFormat="0" applyFill="0" applyAlignment="0" applyProtection="0"/>
    <xf numFmtId="0" fontId="56" fillId="0" borderId="28" applyNumberFormat="0" applyFill="0" applyAlignment="0" applyProtection="0"/>
    <xf numFmtId="0" fontId="57" fillId="0" borderId="29" applyNumberFormat="0" applyFill="0" applyAlignment="0" applyProtection="0"/>
    <xf numFmtId="0" fontId="57" fillId="0" borderId="0" applyNumberFormat="0" applyFill="0" applyBorder="0" applyAlignment="0" applyProtection="0"/>
    <xf numFmtId="0" fontId="58" fillId="45" borderId="25" applyNumberFormat="0" applyAlignment="0" applyProtection="0"/>
    <xf numFmtId="0" fontId="59" fillId="0" borderId="30" applyNumberFormat="0" applyFill="0" applyAlignment="0" applyProtection="0"/>
    <xf numFmtId="0" fontId="60" fillId="60" borderId="0" applyNumberFormat="0" applyBorder="0" applyAlignment="0" applyProtection="0"/>
    <xf numFmtId="0" fontId="3" fillId="0" borderId="0"/>
    <xf numFmtId="0" fontId="3" fillId="61" borderId="31" applyNumberFormat="0" applyFont="0" applyAlignment="0" applyProtection="0"/>
    <xf numFmtId="0" fontId="61" fillId="58" borderId="32" applyNumberFormat="0" applyAlignment="0" applyProtection="0"/>
    <xf numFmtId="0" fontId="62" fillId="0" borderId="0" applyNumberFormat="0" applyFill="0" applyBorder="0" applyAlignment="0" applyProtection="0"/>
    <xf numFmtId="0" fontId="63" fillId="0" borderId="33" applyNumberFormat="0" applyFill="0" applyAlignment="0" applyProtection="0"/>
    <xf numFmtId="0" fontId="64" fillId="0" borderId="0" applyNumberFormat="0" applyFill="0" applyBorder="0" applyAlignment="0" applyProtection="0"/>
    <xf numFmtId="0" fontId="2" fillId="0" borderId="0"/>
    <xf numFmtId="0" fontId="2" fillId="15" borderId="23" applyNumberFormat="0" applyFont="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51" fillId="58" borderId="25" applyNumberFormat="0" applyAlignment="0" applyProtection="0"/>
    <xf numFmtId="0" fontId="58" fillId="45" borderId="25" applyNumberFormat="0" applyAlignment="0" applyProtection="0"/>
    <xf numFmtId="0" fontId="2" fillId="0" borderId="0"/>
    <xf numFmtId="0" fontId="2" fillId="0" borderId="0"/>
    <xf numFmtId="0" fontId="3" fillId="61" borderId="31" applyNumberFormat="0" applyFont="0" applyAlignment="0" applyProtection="0"/>
    <xf numFmtId="0" fontId="2" fillId="15" borderId="23" applyNumberFormat="0" applyFont="0" applyAlignment="0" applyProtection="0"/>
    <xf numFmtId="0" fontId="61" fillId="58" borderId="32" applyNumberFormat="0" applyAlignment="0" applyProtection="0"/>
    <xf numFmtId="0" fontId="63" fillId="0" borderId="33" applyNumberFormat="0" applyFill="0" applyAlignment="0" applyProtection="0"/>
    <xf numFmtId="0" fontId="2" fillId="0" borderId="0"/>
    <xf numFmtId="0" fontId="2" fillId="0" borderId="0"/>
    <xf numFmtId="0" fontId="2" fillId="15" borderId="23" applyNumberFormat="0" applyFont="0" applyAlignment="0" applyProtection="0"/>
    <xf numFmtId="0" fontId="2" fillId="0" borderId="0"/>
    <xf numFmtId="0" fontId="2" fillId="0" borderId="0"/>
    <xf numFmtId="0" fontId="2" fillId="0" borderId="0"/>
    <xf numFmtId="0" fontId="2" fillId="15" borderId="23" applyNumberFormat="0" applyFont="0" applyAlignment="0" applyProtection="0"/>
    <xf numFmtId="0" fontId="2" fillId="0" borderId="0"/>
    <xf numFmtId="0" fontId="2" fillId="0" borderId="0"/>
    <xf numFmtId="0" fontId="2" fillId="0" borderId="0"/>
    <xf numFmtId="0" fontId="2" fillId="0" borderId="0"/>
    <xf numFmtId="0" fontId="2" fillId="15" borderId="23" applyNumberFormat="0" applyFont="0" applyAlignment="0" applyProtection="0"/>
    <xf numFmtId="0" fontId="3" fillId="61" borderId="31" applyNumberFormat="0" applyFont="0" applyAlignment="0" applyProtection="0"/>
    <xf numFmtId="0" fontId="58" fillId="45" borderId="25" applyNumberFormat="0" applyAlignment="0" applyProtection="0"/>
    <xf numFmtId="0" fontId="51" fillId="58" borderId="25" applyNumberFormat="0" applyAlignment="0" applyProtection="0"/>
    <xf numFmtId="0" fontId="61" fillId="58" borderId="32" applyNumberFormat="0" applyAlignment="0" applyProtection="0"/>
    <xf numFmtId="0" fontId="63" fillId="0" borderId="33" applyNumberFormat="0" applyFill="0" applyAlignment="0" applyProtection="0"/>
    <xf numFmtId="0" fontId="61" fillId="58" borderId="32" applyNumberFormat="0" applyAlignment="0" applyProtection="0"/>
    <xf numFmtId="0" fontId="63" fillId="0" borderId="33" applyNumberFormat="0" applyFill="0" applyAlignment="0" applyProtection="0"/>
    <xf numFmtId="0" fontId="63" fillId="0" borderId="33" applyNumberFormat="0" applyFill="0" applyAlignment="0" applyProtection="0"/>
    <xf numFmtId="0" fontId="61" fillId="58" borderId="32" applyNumberFormat="0" applyAlignment="0" applyProtection="0"/>
    <xf numFmtId="0" fontId="51" fillId="58" borderId="25" applyNumberFormat="0" applyAlignment="0" applyProtection="0"/>
    <xf numFmtId="0" fontId="58" fillId="45" borderId="25" applyNumberFormat="0" applyAlignment="0" applyProtection="0"/>
    <xf numFmtId="0" fontId="3" fillId="61" borderId="31" applyNumberFormat="0" applyFont="0" applyAlignment="0" applyProtection="0"/>
    <xf numFmtId="0" fontId="3" fillId="61" borderId="31" applyNumberFormat="0" applyFont="0" applyAlignment="0" applyProtection="0"/>
    <xf numFmtId="0" fontId="58" fillId="45" borderId="25" applyNumberFormat="0" applyAlignment="0" applyProtection="0"/>
    <xf numFmtId="0" fontId="51" fillId="58" borderId="25" applyNumberFormat="0" applyAlignment="0" applyProtection="0"/>
    <xf numFmtId="0" fontId="3" fillId="61" borderId="31" applyNumberFormat="0" applyFont="0" applyAlignment="0" applyProtection="0"/>
    <xf numFmtId="0" fontId="58" fillId="45" borderId="25" applyNumberFormat="0" applyAlignment="0" applyProtection="0"/>
    <xf numFmtId="0" fontId="51" fillId="58" borderId="25" applyNumberFormat="0" applyAlignment="0" applyProtection="0"/>
    <xf numFmtId="0" fontId="61" fillId="58" borderId="32" applyNumberFormat="0" applyAlignment="0" applyProtection="0"/>
    <xf numFmtId="0" fontId="63" fillId="0" borderId="33" applyNumberFormat="0" applyFill="0" applyAlignment="0" applyProtection="0"/>
    <xf numFmtId="0" fontId="3" fillId="61" borderId="31" applyNumberFormat="0" applyFont="0" applyAlignment="0" applyProtection="0"/>
    <xf numFmtId="0" fontId="58" fillId="45" borderId="25" applyNumberFormat="0" applyAlignment="0" applyProtection="0"/>
    <xf numFmtId="0" fontId="51" fillId="58" borderId="25" applyNumberFormat="0" applyAlignment="0" applyProtection="0"/>
    <xf numFmtId="0" fontId="61" fillId="58" borderId="32" applyNumberFormat="0" applyAlignment="0" applyProtection="0"/>
    <xf numFmtId="0" fontId="63" fillId="0" borderId="33" applyNumberFormat="0" applyFill="0" applyAlignment="0" applyProtection="0"/>
    <xf numFmtId="0" fontId="63" fillId="0" borderId="33" applyNumberFormat="0" applyFill="0" applyAlignment="0" applyProtection="0"/>
    <xf numFmtId="0" fontId="61" fillId="58" borderId="32" applyNumberFormat="0" applyAlignment="0" applyProtection="0"/>
    <xf numFmtId="0" fontId="51" fillId="58" borderId="25" applyNumberFormat="0" applyAlignment="0" applyProtection="0"/>
    <xf numFmtId="0" fontId="58" fillId="45" borderId="25" applyNumberFormat="0" applyAlignment="0" applyProtection="0"/>
    <xf numFmtId="0" fontId="3" fillId="61" borderId="31" applyNumberFormat="0" applyFont="0" applyAlignment="0" applyProtection="0"/>
    <xf numFmtId="0" fontId="3" fillId="61" borderId="31" applyNumberFormat="0" applyFont="0" applyAlignment="0" applyProtection="0"/>
    <xf numFmtId="0" fontId="58" fillId="45" borderId="25" applyNumberFormat="0" applyAlignment="0" applyProtection="0"/>
    <xf numFmtId="0" fontId="51" fillId="58" borderId="25" applyNumberFormat="0" applyAlignment="0" applyProtection="0"/>
    <xf numFmtId="0" fontId="61" fillId="58" borderId="32" applyNumberFormat="0" applyAlignment="0" applyProtection="0"/>
    <xf numFmtId="0" fontId="63" fillId="0" borderId="33" applyNumberFormat="0" applyFill="0" applyAlignment="0" applyProtection="0"/>
    <xf numFmtId="0" fontId="3" fillId="0" borderId="0"/>
    <xf numFmtId="0" fontId="27" fillId="40" borderId="0" applyNumberFormat="0" applyBorder="0" applyAlignment="0" applyProtection="0"/>
    <xf numFmtId="0" fontId="27" fillId="41" borderId="0" applyNumberFormat="0" applyBorder="0" applyAlignment="0" applyProtection="0"/>
    <xf numFmtId="0" fontId="27" fillId="42" borderId="0" applyNumberFormat="0" applyBorder="0" applyAlignment="0" applyProtection="0"/>
    <xf numFmtId="0" fontId="27" fillId="43" borderId="0" applyNumberFormat="0" applyBorder="0" applyAlignment="0" applyProtection="0"/>
    <xf numFmtId="0" fontId="27" fillId="44" borderId="0" applyNumberFormat="0" applyBorder="0" applyAlignment="0" applyProtection="0"/>
    <xf numFmtId="0" fontId="27" fillId="45" borderId="0" applyNumberFormat="0" applyBorder="0" applyAlignment="0" applyProtection="0"/>
    <xf numFmtId="0" fontId="27" fillId="46" borderId="0" applyNumberFormat="0" applyBorder="0" applyAlignment="0" applyProtection="0"/>
    <xf numFmtId="0" fontId="27" fillId="47" borderId="0" applyNumberFormat="0" applyBorder="0" applyAlignment="0" applyProtection="0"/>
    <xf numFmtId="0" fontId="27" fillId="48" borderId="0" applyNumberFormat="0" applyBorder="0" applyAlignment="0" applyProtection="0"/>
    <xf numFmtId="0" fontId="27" fillId="43" borderId="0" applyNumberFormat="0" applyBorder="0" applyAlignment="0" applyProtection="0"/>
    <xf numFmtId="0" fontId="27" fillId="46" borderId="0" applyNumberFormat="0" applyBorder="0" applyAlignment="0" applyProtection="0"/>
    <xf numFmtId="0" fontId="27" fillId="49" borderId="0" applyNumberFormat="0" applyBorder="0" applyAlignment="0" applyProtection="0"/>
    <xf numFmtId="0" fontId="49" fillId="50" borderId="0" applyNumberFormat="0" applyBorder="0" applyAlignment="0" applyProtection="0"/>
    <xf numFmtId="0" fontId="49" fillId="47" borderId="0" applyNumberFormat="0" applyBorder="0" applyAlignment="0" applyProtection="0"/>
    <xf numFmtId="0" fontId="49" fillId="48" borderId="0" applyNumberFormat="0" applyBorder="0" applyAlignment="0" applyProtection="0"/>
    <xf numFmtId="0" fontId="49" fillId="51" borderId="0" applyNumberFormat="0" applyBorder="0" applyAlignment="0" applyProtection="0"/>
    <xf numFmtId="0" fontId="49" fillId="52" borderId="0" applyNumberFormat="0" applyBorder="0" applyAlignment="0" applyProtection="0"/>
    <xf numFmtId="0" fontId="49" fillId="53" borderId="0" applyNumberFormat="0" applyBorder="0" applyAlignment="0" applyProtection="0"/>
    <xf numFmtId="0" fontId="49" fillId="54" borderId="0" applyNumberFormat="0" applyBorder="0" applyAlignment="0" applyProtection="0"/>
    <xf numFmtId="0" fontId="49" fillId="55" borderId="0" applyNumberFormat="0" applyBorder="0" applyAlignment="0" applyProtection="0"/>
    <xf numFmtId="0" fontId="49" fillId="56" borderId="0" applyNumberFormat="0" applyBorder="0" applyAlignment="0" applyProtection="0"/>
    <xf numFmtId="0" fontId="49" fillId="51" borderId="0" applyNumberFormat="0" applyBorder="0" applyAlignment="0" applyProtection="0"/>
    <xf numFmtId="0" fontId="49" fillId="52" borderId="0" applyNumberFormat="0" applyBorder="0" applyAlignment="0" applyProtection="0"/>
    <xf numFmtId="0" fontId="49" fillId="57" borderId="0" applyNumberFormat="0" applyBorder="0" applyAlignment="0" applyProtection="0"/>
    <xf numFmtId="0" fontId="50" fillId="41" borderId="0" applyNumberFormat="0" applyBorder="0" applyAlignment="0" applyProtection="0"/>
    <xf numFmtId="0" fontId="51" fillId="58" borderId="25" applyNumberFormat="0" applyAlignment="0" applyProtection="0"/>
    <xf numFmtId="0" fontId="52" fillId="59" borderId="26" applyNumberFormat="0" applyAlignment="0" applyProtection="0"/>
    <xf numFmtId="43" fontId="3" fillId="0" borderId="0" applyFont="0" applyFill="0" applyBorder="0" applyAlignment="0" applyProtection="0"/>
    <xf numFmtId="0" fontId="53" fillId="0" borderId="0" applyNumberFormat="0" applyFill="0" applyBorder="0" applyAlignment="0" applyProtection="0"/>
    <xf numFmtId="0" fontId="54" fillId="42" borderId="0" applyNumberFormat="0" applyBorder="0" applyAlignment="0" applyProtection="0"/>
    <xf numFmtId="0" fontId="55" fillId="0" borderId="27" applyNumberFormat="0" applyFill="0" applyAlignment="0" applyProtection="0"/>
    <xf numFmtId="0" fontId="56" fillId="0" borderId="28" applyNumberFormat="0" applyFill="0" applyAlignment="0" applyProtection="0"/>
    <xf numFmtId="0" fontId="57" fillId="0" borderId="29" applyNumberFormat="0" applyFill="0" applyAlignment="0" applyProtection="0"/>
    <xf numFmtId="0" fontId="57" fillId="0" borderId="0" applyNumberFormat="0" applyFill="0" applyBorder="0" applyAlignment="0" applyProtection="0"/>
    <xf numFmtId="0" fontId="58" fillId="45" borderId="25" applyNumberFormat="0" applyAlignment="0" applyProtection="0"/>
    <xf numFmtId="0" fontId="59" fillId="0" borderId="30" applyNumberFormat="0" applyFill="0" applyAlignment="0" applyProtection="0"/>
    <xf numFmtId="0" fontId="60" fillId="60" borderId="0" applyNumberFormat="0" applyBorder="0" applyAlignment="0" applyProtection="0"/>
    <xf numFmtId="0" fontId="3" fillId="61" borderId="31" applyNumberFormat="0" applyFont="0" applyAlignment="0" applyProtection="0"/>
    <xf numFmtId="0" fontId="61" fillId="58" borderId="32" applyNumberFormat="0" applyAlignment="0" applyProtection="0"/>
    <xf numFmtId="0" fontId="62" fillId="0" borderId="0" applyNumberFormat="0" applyFill="0" applyBorder="0" applyAlignment="0" applyProtection="0"/>
    <xf numFmtId="0" fontId="63" fillId="0" borderId="33" applyNumberFormat="0" applyFill="0" applyAlignment="0" applyProtection="0"/>
    <xf numFmtId="0" fontId="64" fillId="0" borderId="0" applyNumberFormat="0" applyFill="0" applyBorder="0" applyAlignment="0" applyProtection="0"/>
    <xf numFmtId="0" fontId="2" fillId="0" borderId="0"/>
    <xf numFmtId="0" fontId="2" fillId="15" borderId="23" applyNumberFormat="0" applyFont="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0" fontId="2" fillId="0" borderId="0"/>
    <xf numFmtId="0" fontId="2" fillId="15" borderId="23" applyNumberFormat="0" applyFont="0" applyAlignment="0" applyProtection="0"/>
    <xf numFmtId="0" fontId="2" fillId="0" borderId="0"/>
    <xf numFmtId="0" fontId="2" fillId="0" borderId="0"/>
    <xf numFmtId="0" fontId="2" fillId="15" borderId="23" applyNumberFormat="0" applyFont="0" applyAlignment="0" applyProtection="0"/>
    <xf numFmtId="0" fontId="2" fillId="0" borderId="0"/>
    <xf numFmtId="0" fontId="2" fillId="0" borderId="0"/>
    <xf numFmtId="0" fontId="2" fillId="0" borderId="0"/>
    <xf numFmtId="0" fontId="2" fillId="15" borderId="23" applyNumberFormat="0" applyFont="0" applyAlignment="0" applyProtection="0"/>
    <xf numFmtId="43" fontId="3" fillId="0" borderId="0" applyFont="0" applyFill="0" applyBorder="0" applyAlignment="0" applyProtection="0"/>
    <xf numFmtId="0" fontId="2" fillId="0" borderId="0"/>
    <xf numFmtId="0" fontId="2" fillId="0" borderId="0"/>
    <xf numFmtId="0" fontId="2" fillId="0" borderId="0"/>
    <xf numFmtId="0" fontId="2" fillId="0" borderId="0"/>
    <xf numFmtId="0" fontId="2" fillId="15" borderId="23" applyNumberFormat="0" applyFont="0" applyAlignment="0" applyProtection="0"/>
    <xf numFmtId="43" fontId="3" fillId="0" borderId="0" applyFont="0" applyFill="0" applyBorder="0" applyAlignment="0" applyProtection="0"/>
    <xf numFmtId="0" fontId="2" fillId="0" borderId="0"/>
    <xf numFmtId="0" fontId="2" fillId="15" borderId="23" applyNumberFormat="0" applyFont="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0" fontId="2" fillId="0" borderId="0"/>
    <xf numFmtId="0" fontId="2" fillId="15" borderId="23" applyNumberFormat="0" applyFont="0" applyAlignment="0" applyProtection="0"/>
    <xf numFmtId="0" fontId="2" fillId="0" borderId="0"/>
    <xf numFmtId="0" fontId="2" fillId="0" borderId="0"/>
    <xf numFmtId="0" fontId="2" fillId="15" borderId="23" applyNumberFormat="0" applyFont="0" applyAlignment="0" applyProtection="0"/>
    <xf numFmtId="0" fontId="2" fillId="0" borderId="0"/>
    <xf numFmtId="0" fontId="2" fillId="0" borderId="0"/>
    <xf numFmtId="0" fontId="2" fillId="0" borderId="0"/>
    <xf numFmtId="0" fontId="2" fillId="15" borderId="23" applyNumberFormat="0" applyFont="0" applyAlignment="0" applyProtection="0"/>
    <xf numFmtId="0" fontId="2" fillId="0" borderId="0"/>
    <xf numFmtId="0" fontId="2" fillId="0" borderId="0"/>
    <xf numFmtId="0" fontId="2" fillId="0" borderId="0"/>
    <xf numFmtId="0" fontId="2" fillId="0" borderId="0"/>
    <xf numFmtId="0" fontId="2" fillId="15" borderId="23" applyNumberFormat="0" applyFont="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0" fontId="61" fillId="58" borderId="40" applyNumberFormat="0" applyAlignment="0" applyProtection="0"/>
    <xf numFmtId="0" fontId="61" fillId="58" borderId="36" applyNumberFormat="0" applyAlignment="0" applyProtection="0"/>
    <xf numFmtId="0" fontId="58" fillId="45" borderId="34" applyNumberFormat="0" applyAlignment="0" applyProtection="0"/>
    <xf numFmtId="0" fontId="61" fillId="58" borderId="36" applyNumberFormat="0" applyAlignment="0" applyProtection="0"/>
    <xf numFmtId="0" fontId="61" fillId="58" borderId="36" applyNumberFormat="0" applyAlignment="0" applyProtection="0"/>
    <xf numFmtId="0" fontId="51" fillId="58" borderId="34" applyNumberFormat="0" applyAlignment="0" applyProtection="0"/>
    <xf numFmtId="0" fontId="3" fillId="61" borderId="35" applyNumberFormat="0" applyFont="0" applyAlignment="0" applyProtection="0"/>
    <xf numFmtId="0" fontId="63" fillId="0" borderId="37" applyNumberFormat="0" applyFill="0" applyAlignment="0" applyProtection="0"/>
    <xf numFmtId="0" fontId="51" fillId="58" borderId="34" applyNumberFormat="0" applyAlignment="0" applyProtection="0"/>
    <xf numFmtId="0" fontId="63" fillId="0" borderId="37" applyNumberFormat="0" applyFill="0" applyAlignment="0" applyProtection="0"/>
    <xf numFmtId="0" fontId="3" fillId="61" borderId="39" applyNumberFormat="0" applyFont="0" applyAlignment="0" applyProtection="0"/>
    <xf numFmtId="0" fontId="3" fillId="61" borderId="35" applyNumberFormat="0" applyFont="0" applyAlignment="0" applyProtection="0"/>
    <xf numFmtId="0" fontId="51" fillId="58" borderId="34" applyNumberFormat="0" applyAlignment="0" applyProtection="0"/>
    <xf numFmtId="0" fontId="51" fillId="58" borderId="34" applyNumberFormat="0" applyAlignment="0" applyProtection="0"/>
    <xf numFmtId="0" fontId="58" fillId="45" borderId="34" applyNumberFormat="0" applyAlignment="0" applyProtection="0"/>
    <xf numFmtId="0" fontId="3" fillId="61" borderId="35" applyNumberFormat="0" applyFont="0" applyAlignment="0" applyProtection="0"/>
    <xf numFmtId="0" fontId="63" fillId="0" borderId="37" applyNumberFormat="0" applyFill="0" applyAlignment="0" applyProtection="0"/>
    <xf numFmtId="0" fontId="58" fillId="45" borderId="34" applyNumberFormat="0" applyAlignment="0" applyProtection="0"/>
    <xf numFmtId="0" fontId="58" fillId="45" borderId="34" applyNumberFormat="0" applyAlignment="0" applyProtection="0"/>
    <xf numFmtId="0" fontId="61" fillId="58" borderId="36" applyNumberFormat="0" applyAlignment="0" applyProtection="0"/>
    <xf numFmtId="0" fontId="58" fillId="45" borderId="34" applyNumberFormat="0" applyAlignment="0" applyProtection="0"/>
    <xf numFmtId="0" fontId="58" fillId="45" borderId="38" applyNumberFormat="0" applyAlignment="0" applyProtection="0"/>
    <xf numFmtId="0" fontId="63" fillId="0" borderId="37" applyNumberFormat="0" applyFill="0" applyAlignment="0" applyProtection="0"/>
    <xf numFmtId="0" fontId="61" fillId="58" borderId="40" applyNumberFormat="0" applyAlignment="0" applyProtection="0"/>
    <xf numFmtId="0" fontId="51" fillId="58" borderId="38" applyNumberFormat="0" applyAlignment="0" applyProtection="0"/>
    <xf numFmtId="0" fontId="51" fillId="58" borderId="34" applyNumberFormat="0" applyAlignment="0" applyProtection="0"/>
    <xf numFmtId="0" fontId="58" fillId="45" borderId="34" applyNumberFormat="0" applyAlignment="0" applyProtection="0"/>
    <xf numFmtId="0" fontId="3" fillId="61" borderId="39" applyNumberFormat="0" applyFont="0" applyAlignment="0" applyProtection="0"/>
    <xf numFmtId="0" fontId="3" fillId="61" borderId="35" applyNumberFormat="0" applyFont="0" applyAlignment="0" applyProtection="0"/>
    <xf numFmtId="0" fontId="63" fillId="0" borderId="41" applyNumberFormat="0" applyFill="0" applyAlignment="0" applyProtection="0"/>
    <xf numFmtId="0" fontId="61" fillId="58" borderId="36" applyNumberFormat="0" applyAlignment="0" applyProtection="0"/>
    <xf numFmtId="0" fontId="3" fillId="61" borderId="35" applyNumberFormat="0" applyFont="0" applyAlignment="0" applyProtection="0"/>
    <xf numFmtId="0" fontId="3" fillId="61" borderId="35" applyNumberFormat="0" applyFont="0" applyAlignment="0" applyProtection="0"/>
    <xf numFmtId="0" fontId="63" fillId="0" borderId="37" applyNumberFormat="0" applyFill="0" applyAlignment="0" applyProtection="0"/>
    <xf numFmtId="0" fontId="58" fillId="45" borderId="34" applyNumberFormat="0" applyAlignment="0" applyProtection="0"/>
    <xf numFmtId="0" fontId="61" fillId="58" borderId="36" applyNumberFormat="0" applyAlignment="0" applyProtection="0"/>
    <xf numFmtId="0" fontId="3" fillId="61" borderId="35" applyNumberFormat="0" applyFont="0" applyAlignment="0" applyProtection="0"/>
    <xf numFmtId="0" fontId="61" fillId="58" borderId="40" applyNumberFormat="0" applyAlignment="0" applyProtection="0"/>
    <xf numFmtId="0" fontId="58" fillId="45" borderId="34" applyNumberFormat="0" applyAlignment="0" applyProtection="0"/>
    <xf numFmtId="0" fontId="51" fillId="58" borderId="38" applyNumberFormat="0" applyAlignment="0" applyProtection="0"/>
    <xf numFmtId="0" fontId="63" fillId="0" borderId="41" applyNumberFormat="0" applyFill="0" applyAlignment="0" applyProtection="0"/>
    <xf numFmtId="0" fontId="3" fillId="61" borderId="35" applyNumberFormat="0" applyFont="0" applyAlignment="0" applyProtection="0"/>
    <xf numFmtId="0" fontId="51" fillId="58" borderId="38" applyNumberFormat="0" applyAlignment="0" applyProtection="0"/>
    <xf numFmtId="0" fontId="58" fillId="45" borderId="34" applyNumberFormat="0" applyAlignment="0" applyProtection="0"/>
    <xf numFmtId="0" fontId="58" fillId="45" borderId="38" applyNumberFormat="0" applyAlignment="0" applyProtection="0"/>
    <xf numFmtId="0" fontId="3" fillId="61" borderId="35" applyNumberFormat="0" applyFont="0" applyAlignment="0" applyProtection="0"/>
    <xf numFmtId="0" fontId="3" fillId="61" borderId="39" applyNumberFormat="0" applyFont="0" applyAlignment="0" applyProtection="0"/>
    <xf numFmtId="0" fontId="63" fillId="0" borderId="37" applyNumberFormat="0" applyFill="0" applyAlignment="0" applyProtection="0"/>
    <xf numFmtId="0" fontId="61" fillId="58" borderId="40" applyNumberFormat="0" applyAlignment="0" applyProtection="0"/>
    <xf numFmtId="0" fontId="51" fillId="58" borderId="38" applyNumberFormat="0" applyAlignment="0" applyProtection="0"/>
    <xf numFmtId="0" fontId="58" fillId="45" borderId="34" applyNumberFormat="0" applyAlignment="0" applyProtection="0"/>
    <xf numFmtId="0" fontId="63" fillId="0" borderId="41" applyNumberFormat="0" applyFill="0" applyAlignment="0" applyProtection="0"/>
    <xf numFmtId="0" fontId="51" fillId="58" borderId="34" applyNumberFormat="0" applyAlignment="0" applyProtection="0"/>
    <xf numFmtId="0" fontId="3" fillId="61" borderId="39" applyNumberFormat="0" applyFont="0" applyAlignment="0" applyProtection="0"/>
    <xf numFmtId="0" fontId="58" fillId="45" borderId="38" applyNumberFormat="0" applyAlignment="0" applyProtection="0"/>
    <xf numFmtId="0" fontId="51" fillId="58" borderId="34" applyNumberFormat="0" applyAlignment="0" applyProtection="0"/>
    <xf numFmtId="0" fontId="3" fillId="61" borderId="39" applyNumberFormat="0" applyFont="0" applyAlignment="0" applyProtection="0"/>
    <xf numFmtId="0" fontId="51" fillId="58" borderId="34" applyNumberFormat="0" applyAlignment="0" applyProtection="0"/>
    <xf numFmtId="0" fontId="58" fillId="45" borderId="34" applyNumberFormat="0" applyAlignment="0" applyProtection="0"/>
    <xf numFmtId="0" fontId="3" fillId="61" borderId="39" applyNumberFormat="0" applyFont="0" applyAlignment="0" applyProtection="0"/>
    <xf numFmtId="0" fontId="58" fillId="45" borderId="34" applyNumberFormat="0" applyAlignment="0" applyProtection="0"/>
    <xf numFmtId="0" fontId="58" fillId="45" borderId="38" applyNumberFormat="0" applyAlignment="0" applyProtection="0"/>
    <xf numFmtId="0" fontId="58" fillId="45" borderId="34" applyNumberFormat="0" applyAlignment="0" applyProtection="0"/>
    <xf numFmtId="0" fontId="3" fillId="61" borderId="39" applyNumberFormat="0" applyFont="0" applyAlignment="0" applyProtection="0"/>
    <xf numFmtId="0" fontId="58" fillId="45" borderId="34" applyNumberFormat="0" applyAlignment="0" applyProtection="0"/>
    <xf numFmtId="0" fontId="61" fillId="58" borderId="36" applyNumberFormat="0" applyAlignment="0" applyProtection="0"/>
    <xf numFmtId="0" fontId="3" fillId="61" borderId="35" applyNumberFormat="0" applyFont="0" applyAlignment="0" applyProtection="0"/>
    <xf numFmtId="0" fontId="61" fillId="58" borderId="40" applyNumberFormat="0" applyAlignment="0" applyProtection="0"/>
    <xf numFmtId="0" fontId="51" fillId="58" borderId="38" applyNumberFormat="0" applyAlignment="0" applyProtection="0"/>
    <xf numFmtId="0" fontId="58" fillId="45" borderId="34" applyNumberFormat="0" applyAlignment="0" applyProtection="0"/>
    <xf numFmtId="0" fontId="58" fillId="45" borderId="34" applyNumberFormat="0" applyAlignment="0" applyProtection="0"/>
    <xf numFmtId="0" fontId="61" fillId="58" borderId="36" applyNumberFormat="0" applyAlignment="0" applyProtection="0"/>
    <xf numFmtId="0" fontId="58" fillId="45" borderId="34" applyNumberFormat="0" applyAlignment="0" applyProtection="0"/>
    <xf numFmtId="0" fontId="3" fillId="61" borderId="35" applyNumberFormat="0" applyFont="0" applyAlignment="0" applyProtection="0"/>
    <xf numFmtId="0" fontId="58" fillId="45" borderId="34" applyNumberFormat="0" applyAlignment="0" applyProtection="0"/>
    <xf numFmtId="0" fontId="61" fillId="58" borderId="36" applyNumberFormat="0" applyAlignment="0" applyProtection="0"/>
    <xf numFmtId="0" fontId="3" fillId="61" borderId="35" applyNumberFormat="0" applyFont="0" applyAlignment="0" applyProtection="0"/>
    <xf numFmtId="0" fontId="51" fillId="58" borderId="38" applyNumberFormat="0" applyAlignment="0" applyProtection="0"/>
    <xf numFmtId="0" fontId="63" fillId="0" borderId="41" applyNumberFormat="0" applyFill="0" applyAlignment="0" applyProtection="0"/>
    <xf numFmtId="0" fontId="61" fillId="58" borderId="40" applyNumberFormat="0" applyAlignment="0" applyProtection="0"/>
    <xf numFmtId="0" fontId="58" fillId="45" borderId="38" applyNumberFormat="0" applyAlignment="0" applyProtection="0"/>
    <xf numFmtId="0" fontId="51" fillId="58" borderId="34" applyNumberFormat="0" applyAlignment="0" applyProtection="0"/>
    <xf numFmtId="0" fontId="61" fillId="58" borderId="40" applyNumberFormat="0" applyAlignment="0" applyProtection="0"/>
    <xf numFmtId="0" fontId="51" fillId="58" borderId="38" applyNumberFormat="0" applyAlignment="0" applyProtection="0"/>
    <xf numFmtId="0" fontId="61" fillId="58" borderId="36" applyNumberFormat="0" applyAlignment="0" applyProtection="0"/>
    <xf numFmtId="0" fontId="51" fillId="58" borderId="34" applyNumberFormat="0" applyAlignment="0" applyProtection="0"/>
    <xf numFmtId="0" fontId="51" fillId="58" borderId="34" applyNumberFormat="0" applyAlignment="0" applyProtection="0"/>
    <xf numFmtId="0" fontId="63" fillId="0" borderId="37" applyNumberFormat="0" applyFill="0" applyAlignment="0" applyProtection="0"/>
    <xf numFmtId="0" fontId="63" fillId="0" borderId="37" applyNumberFormat="0" applyFill="0" applyAlignment="0" applyProtection="0"/>
    <xf numFmtId="0" fontId="3" fillId="61" borderId="35" applyNumberFormat="0" applyFont="0" applyAlignment="0" applyProtection="0"/>
    <xf numFmtId="0" fontId="63" fillId="0" borderId="37" applyNumberFormat="0" applyFill="0" applyAlignment="0" applyProtection="0"/>
    <xf numFmtId="0" fontId="63" fillId="0" borderId="37" applyNumberFormat="0" applyFill="0" applyAlignment="0" applyProtection="0"/>
    <xf numFmtId="0" fontId="63" fillId="0" borderId="37" applyNumberFormat="0" applyFill="0" applyAlignment="0" applyProtection="0"/>
    <xf numFmtId="0" fontId="51" fillId="58" borderId="38" applyNumberFormat="0" applyAlignment="0" applyProtection="0"/>
    <xf numFmtId="0" fontId="63" fillId="0" borderId="41" applyNumberFormat="0" applyFill="0" applyAlignment="0" applyProtection="0"/>
    <xf numFmtId="0" fontId="51" fillId="58" borderId="38" applyNumberFormat="0" applyAlignment="0" applyProtection="0"/>
    <xf numFmtId="0" fontId="3" fillId="61" borderId="39" applyNumberFormat="0" applyFont="0" applyAlignment="0" applyProtection="0"/>
    <xf numFmtId="0" fontId="58" fillId="45" borderId="38" applyNumberFormat="0" applyAlignment="0" applyProtection="0"/>
    <xf numFmtId="0" fontId="61" fillId="58" borderId="36" applyNumberFormat="0" applyAlignment="0" applyProtection="0"/>
    <xf numFmtId="0" fontId="63" fillId="0" borderId="37" applyNumberFormat="0" applyFill="0" applyAlignment="0" applyProtection="0"/>
    <xf numFmtId="0" fontId="3" fillId="61" borderId="39" applyNumberFormat="0" applyFont="0" applyAlignment="0" applyProtection="0"/>
    <xf numFmtId="0" fontId="63" fillId="0" borderId="41" applyNumberFormat="0" applyFill="0" applyAlignment="0" applyProtection="0"/>
    <xf numFmtId="0" fontId="51" fillId="58" borderId="34" applyNumberFormat="0" applyAlignment="0" applyProtection="0"/>
    <xf numFmtId="0" fontId="51" fillId="58" borderId="34" applyNumberFormat="0" applyAlignment="0" applyProtection="0"/>
    <xf numFmtId="0" fontId="61" fillId="58" borderId="36" applyNumberFormat="0" applyAlignment="0" applyProtection="0"/>
    <xf numFmtId="0" fontId="51" fillId="58" borderId="38" applyNumberFormat="0" applyAlignment="0" applyProtection="0"/>
    <xf numFmtId="0" fontId="3" fillId="61" borderId="35" applyNumberFormat="0" applyFont="0" applyAlignment="0" applyProtection="0"/>
    <xf numFmtId="0" fontId="63" fillId="0" borderId="37" applyNumberFormat="0" applyFill="0" applyAlignment="0" applyProtection="0"/>
    <xf numFmtId="0" fontId="61" fillId="58" borderId="40" applyNumberFormat="0" applyAlignment="0" applyProtection="0"/>
    <xf numFmtId="0" fontId="63" fillId="0" borderId="37" applyNumberFormat="0" applyFill="0" applyAlignment="0" applyProtection="0"/>
    <xf numFmtId="0" fontId="3" fillId="61" borderId="39" applyNumberFormat="0" applyFont="0" applyAlignment="0" applyProtection="0"/>
    <xf numFmtId="0" fontId="51" fillId="58" borderId="38" applyNumberFormat="0" applyAlignment="0" applyProtection="0"/>
    <xf numFmtId="0" fontId="63" fillId="0" borderId="41" applyNumberFormat="0" applyFill="0" applyAlignment="0" applyProtection="0"/>
    <xf numFmtId="0" fontId="61" fillId="58" borderId="40" applyNumberFormat="0" applyAlignment="0" applyProtection="0"/>
    <xf numFmtId="0" fontId="61" fillId="58" borderId="40" applyNumberFormat="0" applyAlignment="0" applyProtection="0"/>
    <xf numFmtId="0" fontId="58" fillId="45" borderId="34" applyNumberFormat="0" applyAlignment="0" applyProtection="0"/>
    <xf numFmtId="0" fontId="61" fillId="58" borderId="40" applyNumberFormat="0" applyAlignment="0" applyProtection="0"/>
    <xf numFmtId="0" fontId="58" fillId="45" borderId="38" applyNumberFormat="0" applyAlignment="0" applyProtection="0"/>
    <xf numFmtId="0" fontId="51" fillId="58" borderId="34" applyNumberFormat="0" applyAlignment="0" applyProtection="0"/>
    <xf numFmtId="0" fontId="3" fillId="61" borderId="39" applyNumberFormat="0" applyFont="0" applyAlignment="0" applyProtection="0"/>
    <xf numFmtId="0" fontId="51" fillId="58" borderId="34" applyNumberFormat="0" applyAlignment="0" applyProtection="0"/>
    <xf numFmtId="0" fontId="51" fillId="58" borderId="34" applyNumberFormat="0" applyAlignment="0" applyProtection="0"/>
    <xf numFmtId="0" fontId="58" fillId="45" borderId="38" applyNumberFormat="0" applyAlignment="0" applyProtection="0"/>
    <xf numFmtId="0" fontId="61" fillId="58" borderId="36" applyNumberFormat="0" applyAlignment="0" applyProtection="0"/>
    <xf numFmtId="0" fontId="58" fillId="45" borderId="38" applyNumberFormat="0" applyAlignment="0" applyProtection="0"/>
    <xf numFmtId="0" fontId="63" fillId="0" borderId="41" applyNumberFormat="0" applyFill="0" applyAlignment="0" applyProtection="0"/>
    <xf numFmtId="0" fontId="61" fillId="58" borderId="36" applyNumberFormat="0" applyAlignment="0" applyProtection="0"/>
    <xf numFmtId="0" fontId="58" fillId="45" borderId="38" applyNumberFormat="0" applyAlignment="0" applyProtection="0"/>
    <xf numFmtId="0" fontId="63" fillId="0" borderId="41" applyNumberFormat="0" applyFill="0" applyAlignment="0" applyProtection="0"/>
    <xf numFmtId="0" fontId="61" fillId="58" borderId="36" applyNumberFormat="0" applyAlignment="0" applyProtection="0"/>
    <xf numFmtId="0" fontId="3" fillId="61" borderId="39" applyNumberFormat="0" applyFont="0" applyAlignment="0" applyProtection="0"/>
    <xf numFmtId="0" fontId="63" fillId="0" borderId="37" applyNumberFormat="0" applyFill="0" applyAlignment="0" applyProtection="0"/>
    <xf numFmtId="0" fontId="3" fillId="61" borderId="35" applyNumberFormat="0" applyFont="0" applyAlignment="0" applyProtection="0"/>
    <xf numFmtId="0" fontId="61" fillId="58" borderId="40" applyNumberFormat="0" applyAlignment="0" applyProtection="0"/>
    <xf numFmtId="0" fontId="3" fillId="61" borderId="35" applyNumberFormat="0" applyFont="0" applyAlignment="0" applyProtection="0"/>
    <xf numFmtId="0" fontId="61" fillId="58" borderId="40" applyNumberFormat="0" applyAlignment="0" applyProtection="0"/>
    <xf numFmtId="0" fontId="61" fillId="58" borderId="36" applyNumberFormat="0" applyAlignment="0" applyProtection="0"/>
    <xf numFmtId="0" fontId="51" fillId="58" borderId="34" applyNumberFormat="0" applyAlignment="0" applyProtection="0"/>
    <xf numFmtId="0" fontId="3" fillId="61" borderId="39" applyNumberFormat="0" applyFont="0" applyAlignment="0" applyProtection="0"/>
    <xf numFmtId="0" fontId="61" fillId="58" borderId="40" applyNumberFormat="0" applyAlignment="0" applyProtection="0"/>
    <xf numFmtId="0" fontId="51" fillId="58" borderId="38" applyNumberFormat="0" applyAlignment="0" applyProtection="0"/>
    <xf numFmtId="0" fontId="51" fillId="58" borderId="38" applyNumberFormat="0" applyAlignment="0" applyProtection="0"/>
    <xf numFmtId="0" fontId="3" fillId="61" borderId="39" applyNumberFormat="0" applyFont="0" applyAlignment="0" applyProtection="0"/>
    <xf numFmtId="0" fontId="61" fillId="58" borderId="36" applyNumberFormat="0" applyAlignment="0" applyProtection="0"/>
    <xf numFmtId="0" fontId="58" fillId="45" borderId="38" applyNumberFormat="0" applyAlignment="0" applyProtection="0"/>
    <xf numFmtId="0" fontId="3" fillId="61" borderId="35" applyNumberFormat="0" applyFont="0" applyAlignment="0" applyProtection="0"/>
    <xf numFmtId="0" fontId="63" fillId="0" borderId="37" applyNumberFormat="0" applyFill="0" applyAlignment="0" applyProtection="0"/>
    <xf numFmtId="0" fontId="3" fillId="61" borderId="35" applyNumberFormat="0" applyFont="0" applyAlignment="0" applyProtection="0"/>
    <xf numFmtId="0" fontId="51" fillId="58" borderId="34" applyNumberFormat="0" applyAlignment="0" applyProtection="0"/>
    <xf numFmtId="0" fontId="51" fillId="58" borderId="34" applyNumberFormat="0" applyAlignment="0" applyProtection="0"/>
    <xf numFmtId="0" fontId="63" fillId="0" borderId="37" applyNumberFormat="0" applyFill="0" applyAlignment="0" applyProtection="0"/>
    <xf numFmtId="0" fontId="63" fillId="0" borderId="41" applyNumberFormat="0" applyFill="0" applyAlignment="0" applyProtection="0"/>
    <xf numFmtId="0" fontId="3" fillId="61" borderId="35" applyNumberFormat="0" applyFont="0" applyAlignment="0" applyProtection="0"/>
    <xf numFmtId="0" fontId="58" fillId="45" borderId="34" applyNumberFormat="0" applyAlignment="0" applyProtection="0"/>
    <xf numFmtId="0" fontId="61" fillId="58" borderId="36" applyNumberFormat="0" applyAlignment="0" applyProtection="0"/>
    <xf numFmtId="0" fontId="61" fillId="58" borderId="36" applyNumberFormat="0" applyAlignment="0" applyProtection="0"/>
    <xf numFmtId="0" fontId="61" fillId="58" borderId="36" applyNumberFormat="0" applyAlignment="0" applyProtection="0"/>
    <xf numFmtId="0" fontId="58" fillId="45" borderId="34" applyNumberFormat="0" applyAlignment="0" applyProtection="0"/>
    <xf numFmtId="0" fontId="61" fillId="58" borderId="36" applyNumberFormat="0" applyAlignment="0" applyProtection="0"/>
    <xf numFmtId="0" fontId="61" fillId="58" borderId="36" applyNumberFormat="0" applyAlignment="0" applyProtection="0"/>
    <xf numFmtId="0" fontId="3" fillId="61" borderId="39" applyNumberFormat="0" applyFont="0" applyAlignment="0" applyProtection="0"/>
    <xf numFmtId="0" fontId="58" fillId="45" borderId="38" applyNumberFormat="0" applyAlignment="0" applyProtection="0"/>
    <xf numFmtId="0" fontId="61" fillId="58" borderId="40" applyNumberFormat="0" applyAlignment="0" applyProtection="0"/>
    <xf numFmtId="0" fontId="51" fillId="58" borderId="38" applyNumberFormat="0" applyAlignment="0" applyProtection="0"/>
    <xf numFmtId="0" fontId="3" fillId="61" borderId="39" applyNumberFormat="0" applyFont="0" applyAlignment="0" applyProtection="0"/>
    <xf numFmtId="0" fontId="58" fillId="45" borderId="38" applyNumberFormat="0" applyAlignment="0" applyProtection="0"/>
    <xf numFmtId="0" fontId="51" fillId="58" borderId="34" applyNumberFormat="0" applyAlignment="0" applyProtection="0"/>
    <xf numFmtId="0" fontId="58" fillId="45" borderId="38" applyNumberFormat="0" applyAlignment="0" applyProtection="0"/>
    <xf numFmtId="0" fontId="58" fillId="45" borderId="34" applyNumberFormat="0" applyAlignment="0" applyProtection="0"/>
    <xf numFmtId="0" fontId="51" fillId="58" borderId="38" applyNumberFormat="0" applyAlignment="0" applyProtection="0"/>
    <xf numFmtId="0" fontId="63" fillId="0" borderId="41" applyNumberFormat="0" applyFill="0" applyAlignment="0" applyProtection="0"/>
    <xf numFmtId="0" fontId="51" fillId="58" borderId="38" applyNumberFormat="0" applyAlignment="0" applyProtection="0"/>
    <xf numFmtId="0" fontId="3" fillId="61" borderId="39" applyNumberFormat="0" applyFont="0" applyAlignment="0" applyProtection="0"/>
    <xf numFmtId="0" fontId="61" fillId="58" borderId="36" applyNumberFormat="0" applyAlignment="0" applyProtection="0"/>
    <xf numFmtId="0" fontId="58" fillId="45" borderId="38" applyNumberFormat="0" applyAlignment="0" applyProtection="0"/>
    <xf numFmtId="0" fontId="3" fillId="61" borderId="35" applyNumberFormat="0" applyFont="0" applyAlignment="0" applyProtection="0"/>
    <xf numFmtId="0" fontId="58" fillId="45" borderId="38" applyNumberFormat="0" applyAlignment="0" applyProtection="0"/>
    <xf numFmtId="0" fontId="58" fillId="45" borderId="38" applyNumberFormat="0" applyAlignment="0" applyProtection="0"/>
    <xf numFmtId="0" fontId="3" fillId="61" borderId="35" applyNumberFormat="0" applyFont="0" applyAlignment="0" applyProtection="0"/>
    <xf numFmtId="0" fontId="63" fillId="0" borderId="37" applyNumberFormat="0" applyFill="0" applyAlignment="0" applyProtection="0"/>
    <xf numFmtId="0" fontId="58" fillId="45" borderId="38" applyNumberFormat="0" applyAlignment="0" applyProtection="0"/>
    <xf numFmtId="0" fontId="61" fillId="58" borderId="40" applyNumberFormat="0" applyAlignment="0" applyProtection="0"/>
    <xf numFmtId="0" fontId="3" fillId="61" borderId="35" applyNumberFormat="0" applyFont="0" applyAlignment="0" applyProtection="0"/>
    <xf numFmtId="0" fontId="61" fillId="58" borderId="40" applyNumberFormat="0" applyAlignment="0" applyProtection="0"/>
    <xf numFmtId="0" fontId="63" fillId="0" borderId="37" applyNumberFormat="0" applyFill="0" applyAlignment="0" applyProtection="0"/>
    <xf numFmtId="0" fontId="63" fillId="0" borderId="37" applyNumberFormat="0" applyFill="0" applyAlignment="0" applyProtection="0"/>
    <xf numFmtId="0" fontId="58" fillId="45" borderId="34" applyNumberFormat="0" applyAlignment="0" applyProtection="0"/>
    <xf numFmtId="0" fontId="61" fillId="58" borderId="40" applyNumberFormat="0" applyAlignment="0" applyProtection="0"/>
    <xf numFmtId="0" fontId="61" fillId="58" borderId="40" applyNumberFormat="0" applyAlignment="0" applyProtection="0"/>
    <xf numFmtId="0" fontId="3" fillId="61" borderId="35" applyNumberFormat="0" applyFont="0" applyAlignment="0" applyProtection="0"/>
    <xf numFmtId="0" fontId="51" fillId="58" borderId="38" applyNumberFormat="0" applyAlignment="0" applyProtection="0"/>
    <xf numFmtId="0" fontId="63" fillId="0" borderId="37" applyNumberFormat="0" applyFill="0" applyAlignment="0" applyProtection="0"/>
    <xf numFmtId="0" fontId="3" fillId="61" borderId="35" applyNumberFormat="0" applyFont="0" applyAlignment="0" applyProtection="0"/>
    <xf numFmtId="0" fontId="63" fillId="0" borderId="37" applyNumberFormat="0" applyFill="0" applyAlignment="0" applyProtection="0"/>
    <xf numFmtId="0" fontId="63" fillId="0" borderId="37" applyNumberFormat="0" applyFill="0" applyAlignment="0" applyProtection="0"/>
    <xf numFmtId="0" fontId="58" fillId="45" borderId="34" applyNumberFormat="0" applyAlignment="0" applyProtection="0"/>
    <xf numFmtId="0" fontId="61" fillId="58" borderId="36" applyNumberFormat="0" applyAlignment="0" applyProtection="0"/>
    <xf numFmtId="0" fontId="61" fillId="58" borderId="36" applyNumberFormat="0" applyAlignment="0" applyProtection="0"/>
    <xf numFmtId="0" fontId="58" fillId="45" borderId="38" applyNumberFormat="0" applyAlignment="0" applyProtection="0"/>
    <xf numFmtId="0" fontId="63" fillId="0" borderId="41" applyNumberFormat="0" applyFill="0" applyAlignment="0" applyProtection="0"/>
    <xf numFmtId="0" fontId="58" fillId="45" borderId="34" applyNumberFormat="0" applyAlignment="0" applyProtection="0"/>
    <xf numFmtId="0" fontId="63" fillId="0" borderId="41" applyNumberFormat="0" applyFill="0" applyAlignment="0" applyProtection="0"/>
    <xf numFmtId="0" fontId="3" fillId="61" borderId="35" applyNumberFormat="0" applyFont="0" applyAlignment="0" applyProtection="0"/>
    <xf numFmtId="0" fontId="63" fillId="0" borderId="37" applyNumberFormat="0" applyFill="0" applyAlignment="0" applyProtection="0"/>
    <xf numFmtId="0" fontId="51" fillId="58" borderId="34" applyNumberFormat="0" applyAlignment="0" applyProtection="0"/>
    <xf numFmtId="0" fontId="51" fillId="58" borderId="34" applyNumberFormat="0" applyAlignment="0" applyProtection="0"/>
    <xf numFmtId="0" fontId="51" fillId="58" borderId="34" applyNumberFormat="0" applyAlignment="0" applyProtection="0"/>
    <xf numFmtId="0" fontId="51" fillId="58" borderId="34" applyNumberFormat="0" applyAlignment="0" applyProtection="0"/>
    <xf numFmtId="0" fontId="3" fillId="61" borderId="39" applyNumberFormat="0" applyFont="0" applyAlignment="0" applyProtection="0"/>
    <xf numFmtId="0" fontId="61" fillId="58" borderId="40" applyNumberFormat="0" applyAlignment="0" applyProtection="0"/>
    <xf numFmtId="0" fontId="58" fillId="45" borderId="38" applyNumberFormat="0" applyAlignment="0" applyProtection="0"/>
    <xf numFmtId="0" fontId="51" fillId="58" borderId="38" applyNumberFormat="0" applyAlignment="0" applyProtection="0"/>
    <xf numFmtId="0" fontId="58" fillId="45" borderId="34" applyNumberFormat="0" applyAlignment="0" applyProtection="0"/>
    <xf numFmtId="0" fontId="3" fillId="61" borderId="35" applyNumberFormat="0" applyFont="0" applyAlignment="0" applyProtection="0"/>
    <xf numFmtId="0" fontId="51" fillId="58" borderId="34" applyNumberFormat="0" applyAlignment="0" applyProtection="0"/>
    <xf numFmtId="0" fontId="61" fillId="58" borderId="40" applyNumberFormat="0" applyAlignment="0" applyProtection="0"/>
    <xf numFmtId="0" fontId="3" fillId="61" borderId="39" applyNumberFormat="0" applyFont="0" applyAlignment="0" applyProtection="0"/>
    <xf numFmtId="0" fontId="51" fillId="58" borderId="34" applyNumberFormat="0" applyAlignment="0" applyProtection="0"/>
    <xf numFmtId="0" fontId="63" fillId="0" borderId="41" applyNumberFormat="0" applyFill="0" applyAlignment="0" applyProtection="0"/>
    <xf numFmtId="0" fontId="63" fillId="0" borderId="41" applyNumberFormat="0" applyFill="0" applyAlignment="0" applyProtection="0"/>
    <xf numFmtId="0" fontId="3" fillId="61" borderId="39" applyNumberFormat="0" applyFont="0" applyAlignment="0" applyProtection="0"/>
    <xf numFmtId="0" fontId="63" fillId="0" borderId="37" applyNumberFormat="0" applyFill="0" applyAlignment="0" applyProtection="0"/>
    <xf numFmtId="0" fontId="63" fillId="0" borderId="41" applyNumberFormat="0" applyFill="0" applyAlignment="0" applyProtection="0"/>
    <xf numFmtId="0" fontId="58" fillId="45" borderId="38" applyNumberFormat="0" applyAlignment="0" applyProtection="0"/>
    <xf numFmtId="0" fontId="58" fillId="45" borderId="38" applyNumberFormat="0" applyAlignment="0" applyProtection="0"/>
    <xf numFmtId="0" fontId="61" fillId="58" borderId="40" applyNumberFormat="0" applyAlignment="0" applyProtection="0"/>
    <xf numFmtId="0" fontId="51" fillId="58" borderId="38" applyNumberFormat="0" applyAlignment="0" applyProtection="0"/>
    <xf numFmtId="0" fontId="51" fillId="58" borderId="38" applyNumberFormat="0" applyAlignment="0" applyProtection="0"/>
    <xf numFmtId="0" fontId="63" fillId="0" borderId="41" applyNumberFormat="0" applyFill="0" applyAlignment="0" applyProtection="0"/>
    <xf numFmtId="0" fontId="63" fillId="0" borderId="37" applyNumberFormat="0" applyFill="0" applyAlignment="0" applyProtection="0"/>
    <xf numFmtId="0" fontId="61" fillId="58" borderId="36" applyNumberFormat="0" applyAlignment="0" applyProtection="0"/>
    <xf numFmtId="0" fontId="3" fillId="61" borderId="39" applyNumberFormat="0" applyFont="0" applyAlignment="0" applyProtection="0"/>
    <xf numFmtId="0" fontId="63" fillId="0" borderId="41" applyNumberFormat="0" applyFill="0" applyAlignment="0" applyProtection="0"/>
    <xf numFmtId="0" fontId="63" fillId="0" borderId="41" applyNumberFormat="0" applyFill="0" applyAlignment="0" applyProtection="0"/>
    <xf numFmtId="0" fontId="58" fillId="45" borderId="38" applyNumberFormat="0" applyAlignment="0" applyProtection="0"/>
    <xf numFmtId="0" fontId="3" fillId="61" borderId="39" applyNumberFormat="0" applyFont="0" applyAlignment="0" applyProtection="0"/>
    <xf numFmtId="0" fontId="63" fillId="0" borderId="41" applyNumberFormat="0" applyFill="0" applyAlignment="0" applyProtection="0"/>
    <xf numFmtId="0" fontId="3" fillId="61" borderId="39" applyNumberFormat="0" applyFont="0" applyAlignment="0" applyProtection="0"/>
    <xf numFmtId="0" fontId="63" fillId="0" borderId="41" applyNumberFormat="0" applyFill="0" applyAlignment="0" applyProtection="0"/>
    <xf numFmtId="0" fontId="63" fillId="0" borderId="41" applyNumberFormat="0" applyFill="0" applyAlignment="0" applyProtection="0"/>
    <xf numFmtId="0" fontId="58" fillId="45" borderId="38" applyNumberFormat="0" applyAlignment="0" applyProtection="0"/>
    <xf numFmtId="0" fontId="61" fillId="58" borderId="40" applyNumberFormat="0" applyAlignment="0" applyProtection="0"/>
    <xf numFmtId="0" fontId="61" fillId="58" borderId="40" applyNumberFormat="0" applyAlignment="0" applyProtection="0"/>
    <xf numFmtId="0" fontId="58" fillId="45" borderId="38" applyNumberFormat="0" applyAlignment="0" applyProtection="0"/>
    <xf numFmtId="0" fontId="3" fillId="61" borderId="39" applyNumberFormat="0" applyFont="0" applyAlignment="0" applyProtection="0"/>
    <xf numFmtId="0" fontId="63" fillId="0" borderId="41" applyNumberFormat="0" applyFill="0" applyAlignment="0" applyProtection="0"/>
    <xf numFmtId="0" fontId="51" fillId="58" borderId="38" applyNumberFormat="0" applyAlignment="0" applyProtection="0"/>
    <xf numFmtId="0" fontId="51" fillId="58" borderId="38" applyNumberFormat="0" applyAlignment="0" applyProtection="0"/>
    <xf numFmtId="0" fontId="51" fillId="58" borderId="38" applyNumberFormat="0" applyAlignment="0" applyProtection="0"/>
    <xf numFmtId="0" fontId="51" fillId="58" borderId="38" applyNumberFormat="0" applyAlignment="0" applyProtection="0"/>
    <xf numFmtId="0" fontId="58" fillId="45" borderId="38" applyNumberFormat="0" applyAlignment="0" applyProtection="0"/>
    <xf numFmtId="0" fontId="3" fillId="61" borderId="39" applyNumberFormat="0" applyFont="0" applyAlignment="0" applyProtection="0"/>
    <xf numFmtId="0" fontId="51" fillId="58" borderId="38" applyNumberFormat="0" applyAlignment="0" applyProtection="0"/>
    <xf numFmtId="0" fontId="51" fillId="58" borderId="38" applyNumberFormat="0" applyAlignment="0" applyProtection="0"/>
    <xf numFmtId="0" fontId="63" fillId="0" borderId="41" applyNumberFormat="0" applyFill="0" applyAlignment="0" applyProtection="0"/>
    <xf numFmtId="0" fontId="63" fillId="0" borderId="41" applyNumberFormat="0" applyFill="0" applyAlignment="0" applyProtection="0"/>
    <xf numFmtId="0" fontId="61" fillId="58" borderId="40" applyNumberFormat="0" applyAlignment="0" applyProtection="0"/>
    <xf numFmtId="0" fontId="1" fillId="0" borderId="0"/>
    <xf numFmtId="0" fontId="73" fillId="0" borderId="0"/>
  </cellStyleXfs>
  <cellXfs count="320">
    <xf numFmtId="0" fontId="0" fillId="0" borderId="0" xfId="0"/>
    <xf numFmtId="0" fontId="11" fillId="0" borderId="0" xfId="0" applyFont="1" applyAlignment="1">
      <alignment horizontal="left" vertical="center"/>
    </xf>
    <xf numFmtId="0" fontId="10" fillId="0" borderId="0" xfId="0" applyFont="1" applyAlignment="1">
      <alignment horizontal="left" vertical="center"/>
    </xf>
    <xf numFmtId="0" fontId="14" fillId="0" borderId="0" xfId="0" applyFont="1" applyAlignment="1">
      <alignment horizontal="left"/>
    </xf>
    <xf numFmtId="0" fontId="9" fillId="0" borderId="0" xfId="0" applyFont="1" applyAlignment="1">
      <alignment horizontal="left"/>
    </xf>
    <xf numFmtId="0" fontId="9" fillId="0" borderId="0" xfId="0" applyFont="1"/>
    <xf numFmtId="0" fontId="9" fillId="0" borderId="0" xfId="0" applyFont="1" applyAlignment="1">
      <alignment horizontal="center"/>
    </xf>
    <xf numFmtId="0" fontId="11" fillId="0" borderId="0" xfId="0" applyFont="1"/>
    <xf numFmtId="0" fontId="8" fillId="0" borderId="0" xfId="0" applyFont="1" applyAlignment="1">
      <alignment horizontal="right"/>
    </xf>
    <xf numFmtId="0" fontId="8" fillId="0" borderId="0" xfId="0" applyFont="1" applyAlignment="1">
      <alignment horizontal="center" vertical="center" wrapText="1"/>
    </xf>
    <xf numFmtId="0" fontId="8" fillId="0" borderId="0" xfId="0" applyFont="1" applyAlignment="1">
      <alignment horizontal="center" vertical="center"/>
    </xf>
    <xf numFmtId="43" fontId="10" fillId="0" borderId="0" xfId="0" applyNumberFormat="1" applyFont="1" applyAlignment="1">
      <alignment horizontal="center" vertical="center" wrapText="1"/>
    </xf>
    <xf numFmtId="43" fontId="9" fillId="0" borderId="0" xfId="0" applyNumberFormat="1" applyFont="1" applyAlignment="1">
      <alignment vertical="center" wrapText="1"/>
    </xf>
    <xf numFmtId="0" fontId="20" fillId="0" borderId="0" xfId="0" applyFont="1" applyAlignment="1">
      <alignment horizontal="right"/>
    </xf>
    <xf numFmtId="167" fontId="13" fillId="0" borderId="0" xfId="2" applyNumberFormat="1" applyFont="1" applyBorder="1"/>
    <xf numFmtId="167" fontId="12" fillId="0" borderId="0" xfId="2" applyNumberFormat="1" applyFont="1" applyFill="1" applyBorder="1" applyAlignment="1">
      <alignment horizontal="right" vertical="center"/>
    </xf>
    <xf numFmtId="167" fontId="9" fillId="0" borderId="0" xfId="2" applyNumberFormat="1" applyFont="1" applyFill="1" applyBorder="1" applyAlignment="1">
      <alignment vertical="center"/>
    </xf>
    <xf numFmtId="0" fontId="10" fillId="6" borderId="0" xfId="0" applyFont="1" applyFill="1" applyAlignment="1">
      <alignment horizontal="left" vertical="center"/>
    </xf>
    <xf numFmtId="167" fontId="10" fillId="6" borderId="0" xfId="2" applyNumberFormat="1" applyFont="1" applyFill="1" applyBorder="1" applyAlignment="1">
      <alignment horizontal="right" vertical="center"/>
    </xf>
    <xf numFmtId="164" fontId="9" fillId="6" borderId="0" xfId="8" applyNumberFormat="1" applyFont="1" applyFill="1" applyAlignment="1">
      <alignment vertical="center"/>
    </xf>
    <xf numFmtId="167" fontId="15" fillId="6" borderId="0" xfId="4" applyNumberFormat="1" applyFont="1" applyFill="1" applyBorder="1" applyAlignment="1">
      <alignment horizontal="right" vertical="center"/>
    </xf>
    <xf numFmtId="0" fontId="12" fillId="0" borderId="0" xfId="0" applyFont="1" applyAlignment="1">
      <alignment horizontal="left"/>
    </xf>
    <xf numFmtId="167" fontId="9" fillId="0" borderId="0" xfId="2" applyNumberFormat="1" applyFont="1" applyFill="1"/>
    <xf numFmtId="167" fontId="9" fillId="0" borderId="0" xfId="2" applyNumberFormat="1" applyFont="1" applyFill="1" applyBorder="1"/>
    <xf numFmtId="167" fontId="9" fillId="0" borderId="0" xfId="2" applyNumberFormat="1" applyFont="1" applyFill="1" applyAlignment="1">
      <alignment horizontal="center" vertical="justify"/>
    </xf>
    <xf numFmtId="167" fontId="9" fillId="0" borderId="0" xfId="2" applyNumberFormat="1" applyFont="1" applyFill="1" applyAlignment="1">
      <alignment vertical="center"/>
    </xf>
    <xf numFmtId="167" fontId="8" fillId="0" borderId="0" xfId="2" applyNumberFormat="1" applyFont="1" applyFill="1" applyBorder="1" applyAlignment="1">
      <alignment horizontal="right" vertical="center"/>
    </xf>
    <xf numFmtId="2" fontId="9" fillId="0" borderId="0" xfId="2" applyNumberFormat="1" applyFont="1" applyFill="1" applyBorder="1" applyAlignment="1">
      <alignment vertical="center"/>
    </xf>
    <xf numFmtId="167" fontId="9" fillId="0" borderId="0" xfId="2" applyNumberFormat="1" applyFont="1" applyFill="1" applyAlignment="1">
      <alignment horizontal="center" vertical="center"/>
    </xf>
    <xf numFmtId="0" fontId="9" fillId="0" borderId="2" xfId="0" applyFont="1" applyBorder="1"/>
    <xf numFmtId="0" fontId="9" fillId="0" borderId="0" xfId="0" applyFont="1" applyAlignment="1">
      <alignment horizontal="center" vertical="center"/>
    </xf>
    <xf numFmtId="0" fontId="9" fillId="0" borderId="0" xfId="0" applyFont="1" applyAlignment="1">
      <alignment vertical="center"/>
    </xf>
    <xf numFmtId="164" fontId="9" fillId="0" borderId="0" xfId="0" applyNumberFormat="1" applyFont="1" applyAlignment="1">
      <alignment horizontal="center"/>
    </xf>
    <xf numFmtId="164" fontId="8" fillId="0" borderId="0" xfId="0" applyNumberFormat="1" applyFont="1" applyAlignment="1">
      <alignment horizontal="right"/>
    </xf>
    <xf numFmtId="0" fontId="8" fillId="0" borderId="0" xfId="0" applyFont="1"/>
    <xf numFmtId="0" fontId="9" fillId="0" borderId="0" xfId="0" applyFont="1" applyAlignment="1">
      <alignment horizontal="right" vertical="center"/>
    </xf>
    <xf numFmtId="0" fontId="9" fillId="0" borderId="0" xfId="0" applyFont="1" applyAlignment="1">
      <alignment horizontal="left" vertical="center"/>
    </xf>
    <xf numFmtId="0" fontId="8" fillId="0" borderId="0" xfId="0" applyFont="1" applyAlignment="1">
      <alignment horizontal="left" vertical="center"/>
    </xf>
    <xf numFmtId="0" fontId="12" fillId="0" borderId="0" xfId="0" applyFont="1" applyAlignment="1">
      <alignment horizontal="right" vertical="center"/>
    </xf>
    <xf numFmtId="0" fontId="24" fillId="0" borderId="0" xfId="0" applyFont="1" applyAlignment="1">
      <alignment horizontal="left"/>
    </xf>
    <xf numFmtId="164" fontId="9" fillId="0" borderId="0" xfId="0" applyNumberFormat="1" applyFont="1"/>
    <xf numFmtId="164" fontId="13" fillId="0" borderId="0" xfId="0" applyNumberFormat="1" applyFont="1" applyAlignment="1">
      <alignment horizontal="center"/>
    </xf>
    <xf numFmtId="0" fontId="8" fillId="0" borderId="0" xfId="0" applyFont="1" applyAlignment="1">
      <alignment horizontal="center" vertical="justify"/>
    </xf>
    <xf numFmtId="0" fontId="13" fillId="0" borderId="0" xfId="0" applyFont="1" applyAlignment="1">
      <alignment horizontal="left"/>
    </xf>
    <xf numFmtId="0" fontId="12" fillId="0" borderId="0" xfId="0" applyFont="1" applyAlignment="1" applyProtection="1">
      <alignment horizontal="right"/>
      <protection locked="0"/>
    </xf>
    <xf numFmtId="0" fontId="10" fillId="0" borderId="0" xfId="0" applyFont="1" applyAlignment="1">
      <alignment horizontal="right" vertical="center" wrapText="1"/>
    </xf>
    <xf numFmtId="0" fontId="9" fillId="0" borderId="0" xfId="0" applyFont="1" applyAlignment="1">
      <alignment horizontal="right"/>
    </xf>
    <xf numFmtId="0" fontId="9" fillId="0" borderId="0" xfId="0" applyFont="1" applyAlignment="1">
      <alignment horizontal="center" vertical="justify"/>
    </xf>
    <xf numFmtId="9" fontId="9" fillId="0" borderId="0" xfId="2" applyNumberFormat="1" applyFont="1" applyFill="1" applyBorder="1"/>
    <xf numFmtId="0" fontId="12" fillId="0" borderId="0" xfId="0" applyFont="1"/>
    <xf numFmtId="0" fontId="28" fillId="0" borderId="0" xfId="10" applyFont="1"/>
    <xf numFmtId="167" fontId="8" fillId="3" borderId="4" xfId="2" applyNumberFormat="1" applyFont="1" applyFill="1" applyBorder="1" applyAlignment="1">
      <alignment horizontal="center" vertical="center"/>
    </xf>
    <xf numFmtId="0" fontId="8" fillId="5" borderId="10" xfId="0" applyFont="1" applyFill="1" applyBorder="1" applyAlignment="1">
      <alignment horizontal="center" vertical="center" wrapText="1"/>
    </xf>
    <xf numFmtId="164" fontId="8" fillId="3" borderId="10" xfId="0" applyNumberFormat="1" applyFont="1" applyFill="1" applyBorder="1" applyAlignment="1">
      <alignment horizontal="center" vertical="center" wrapText="1"/>
    </xf>
    <xf numFmtId="0" fontId="8" fillId="3" borderId="10" xfId="0" applyFont="1" applyFill="1" applyBorder="1" applyAlignment="1">
      <alignment horizontal="center" vertical="center"/>
    </xf>
    <xf numFmtId="0" fontId="8" fillId="3" borderId="10" xfId="0" applyFont="1" applyFill="1" applyBorder="1" applyAlignment="1">
      <alignment horizontal="center" vertical="center" wrapText="1"/>
    </xf>
    <xf numFmtId="0" fontId="8" fillId="3" borderId="10" xfId="0" applyFont="1" applyFill="1" applyBorder="1" applyAlignment="1">
      <alignment horizontal="centerContinuous" vertical="center" wrapText="1"/>
    </xf>
    <xf numFmtId="166" fontId="8" fillId="0" borderId="10" xfId="0" applyNumberFormat="1" applyFont="1" applyBorder="1" applyAlignment="1">
      <alignment horizontal="right" vertical="center"/>
    </xf>
    <xf numFmtId="41" fontId="15" fillId="6" borderId="10" xfId="2" applyNumberFormat="1" applyFont="1" applyFill="1" applyBorder="1" applyAlignment="1">
      <alignment horizontal="right" vertical="center"/>
    </xf>
    <xf numFmtId="38" fontId="9" fillId="0" borderId="10" xfId="0" applyNumberFormat="1" applyFont="1" applyBorder="1" applyAlignment="1">
      <alignment horizontal="right" vertical="center"/>
    </xf>
    <xf numFmtId="43" fontId="9" fillId="0" borderId="10" xfId="2" applyFont="1" applyFill="1" applyBorder="1" applyAlignment="1">
      <alignment horizontal="right" vertical="center"/>
    </xf>
    <xf numFmtId="0" fontId="8" fillId="3" borderId="4" xfId="0" applyFont="1" applyFill="1" applyBorder="1" applyAlignment="1">
      <alignment horizontal="center" vertical="center"/>
    </xf>
    <xf numFmtId="0" fontId="10" fillId="3" borderId="10" xfId="0" applyFont="1" applyFill="1" applyBorder="1" applyAlignment="1">
      <alignment horizontal="center" vertical="center"/>
    </xf>
    <xf numFmtId="0" fontId="10" fillId="3" borderId="10" xfId="0" applyFont="1" applyFill="1" applyBorder="1" applyAlignment="1">
      <alignment horizontal="centerContinuous" vertical="center" wrapText="1"/>
    </xf>
    <xf numFmtId="0" fontId="16" fillId="3" borderId="10" xfId="0" applyFont="1" applyFill="1" applyBorder="1" applyAlignment="1">
      <alignment horizontal="center" vertical="center" wrapText="1"/>
    </xf>
    <xf numFmtId="0" fontId="18" fillId="3" borderId="10" xfId="0" applyFont="1" applyFill="1" applyBorder="1" applyAlignment="1">
      <alignment horizontal="center" vertical="center" wrapText="1"/>
    </xf>
    <xf numFmtId="167" fontId="16" fillId="7" borderId="10" xfId="4" applyNumberFormat="1" applyFont="1" applyFill="1" applyBorder="1" applyAlignment="1">
      <alignment horizontal="right" vertical="center"/>
    </xf>
    <xf numFmtId="167" fontId="23" fillId="6" borderId="10" xfId="4" applyNumberFormat="1" applyFont="1" applyFill="1" applyBorder="1" applyAlignment="1">
      <alignment horizontal="right" vertical="center"/>
    </xf>
    <xf numFmtId="165" fontId="12" fillId="3" borderId="7" xfId="0" applyNumberFormat="1" applyFont="1" applyFill="1" applyBorder="1" applyAlignment="1">
      <alignment horizontal="center" vertical="center" wrapText="1"/>
    </xf>
    <xf numFmtId="0" fontId="12" fillId="3" borderId="7" xfId="0" applyFont="1" applyFill="1" applyBorder="1" applyAlignment="1">
      <alignment horizontal="center" vertical="center" wrapText="1"/>
    </xf>
    <xf numFmtId="0" fontId="12" fillId="3" borderId="8" xfId="0" applyFont="1" applyFill="1" applyBorder="1" applyAlignment="1">
      <alignment horizontal="center" vertical="center" wrapText="1"/>
    </xf>
    <xf numFmtId="167" fontId="10" fillId="0" borderId="10" xfId="2" applyNumberFormat="1" applyFont="1" applyFill="1" applyBorder="1" applyAlignment="1">
      <alignment vertical="center"/>
    </xf>
    <xf numFmtId="167" fontId="11" fillId="0" borderId="10" xfId="2" applyNumberFormat="1" applyFont="1" applyFill="1" applyBorder="1" applyAlignment="1">
      <alignment vertical="center"/>
    </xf>
    <xf numFmtId="0" fontId="16" fillId="3" borderId="10" xfId="0" applyFont="1" applyFill="1" applyBorder="1" applyAlignment="1">
      <alignment horizontal="center" vertical="center"/>
    </xf>
    <xf numFmtId="0" fontId="9" fillId="0" borderId="10" xfId="0" applyFont="1" applyBorder="1" applyAlignment="1">
      <alignment vertical="top"/>
    </xf>
    <xf numFmtId="0" fontId="10" fillId="3" borderId="10" xfId="0" applyFont="1" applyFill="1" applyBorder="1" applyAlignment="1">
      <alignment horizontal="center" vertical="center" wrapText="1"/>
    </xf>
    <xf numFmtId="167" fontId="16" fillId="7" borderId="7" xfId="4" applyNumberFormat="1" applyFont="1" applyFill="1" applyBorder="1" applyAlignment="1">
      <alignment horizontal="right" vertical="center"/>
    </xf>
    <xf numFmtId="0" fontId="10" fillId="7" borderId="0" xfId="0" applyFont="1" applyFill="1" applyAlignment="1">
      <alignment horizontal="left" vertical="center"/>
    </xf>
    <xf numFmtId="0" fontId="9" fillId="7" borderId="0" xfId="0" applyFont="1" applyFill="1"/>
    <xf numFmtId="0" fontId="10" fillId="6" borderId="0" xfId="0" applyFont="1" applyFill="1"/>
    <xf numFmtId="0" fontId="9" fillId="6" borderId="0" xfId="0" applyFont="1" applyFill="1"/>
    <xf numFmtId="0" fontId="12" fillId="0" borderId="0" xfId="0" applyFont="1" applyAlignment="1">
      <alignment horizontal="left" vertical="center"/>
    </xf>
    <xf numFmtId="0" fontId="13" fillId="0" borderId="0" xfId="0" applyFont="1" applyAlignment="1">
      <alignment horizontal="left" vertical="center"/>
    </xf>
    <xf numFmtId="0" fontId="12" fillId="0" borderId="0" xfId="0" applyFont="1" applyAlignment="1">
      <alignment vertical="center"/>
    </xf>
    <xf numFmtId="0" fontId="30" fillId="0" borderId="0" xfId="10" applyFont="1" applyAlignment="1">
      <alignment horizontal="right"/>
    </xf>
    <xf numFmtId="0" fontId="11" fillId="0" borderId="0" xfId="0" applyFont="1" applyAlignment="1">
      <alignment horizontal="justify" vertical="top" wrapText="1"/>
    </xf>
    <xf numFmtId="0" fontId="22" fillId="0" borderId="0" xfId="0" applyFont="1" applyAlignment="1">
      <alignment horizontal="left"/>
    </xf>
    <xf numFmtId="37" fontId="22" fillId="0" borderId="0" xfId="0" applyNumberFormat="1" applyFont="1" applyAlignment="1">
      <alignment horizontal="right"/>
    </xf>
    <xf numFmtId="0" fontId="13" fillId="0" borderId="0" xfId="0" applyFont="1" applyAlignment="1">
      <alignment horizontal="center"/>
    </xf>
    <xf numFmtId="0" fontId="12" fillId="0" borderId="0" xfId="0" applyFont="1" applyAlignment="1">
      <alignment horizontal="center" vertical="center"/>
    </xf>
    <xf numFmtId="0" fontId="28" fillId="0" borderId="0" xfId="0" applyFont="1" applyAlignment="1">
      <alignment horizontal="left" vertical="center"/>
    </xf>
    <xf numFmtId="3" fontId="32" fillId="0" borderId="0" xfId="13" applyNumberFormat="1" applyFont="1" applyFill="1" applyBorder="1" applyAlignment="1">
      <alignment horizontal="right" vertical="center"/>
    </xf>
    <xf numFmtId="168" fontId="32" fillId="0" borderId="0" xfId="13" applyNumberFormat="1" applyFont="1" applyFill="1" applyBorder="1" applyAlignment="1">
      <alignment horizontal="right" vertical="center"/>
    </xf>
    <xf numFmtId="167" fontId="31" fillId="7" borderId="10" xfId="2" applyNumberFormat="1" applyFont="1" applyFill="1" applyBorder="1" applyAlignment="1">
      <alignment vertical="center"/>
    </xf>
    <xf numFmtId="0" fontId="0" fillId="0" borderId="0" xfId="0" applyAlignment="1">
      <alignment vertical="center"/>
    </xf>
    <xf numFmtId="3" fontId="11" fillId="0" borderId="0" xfId="2" applyNumberFormat="1" applyFont="1" applyFill="1" applyBorder="1" applyAlignment="1">
      <alignment horizontal="right" vertical="center"/>
    </xf>
    <xf numFmtId="3" fontId="11" fillId="0" borderId="0" xfId="2" applyNumberFormat="1" applyFont="1" applyFill="1" applyBorder="1" applyAlignment="1">
      <alignment horizontal="right" vertical="center" indent="1" readingOrder="2"/>
    </xf>
    <xf numFmtId="38" fontId="13" fillId="6" borderId="0" xfId="0" applyNumberFormat="1" applyFont="1" applyFill="1" applyAlignment="1">
      <alignment horizontal="right" vertical="center" indent="1"/>
    </xf>
    <xf numFmtId="38" fontId="13" fillId="6" borderId="0" xfId="14" applyNumberFormat="1" applyFont="1" applyFill="1" applyAlignment="1">
      <alignment horizontal="right" vertical="center" indent="1"/>
    </xf>
    <xf numFmtId="37" fontId="15" fillId="4" borderId="0" xfId="6" applyNumberFormat="1" applyFont="1" applyFill="1" applyBorder="1" applyAlignment="1">
      <alignment horizontal="right" vertical="center" indent="1"/>
    </xf>
    <xf numFmtId="37" fontId="15" fillId="6" borderId="0" xfId="6" applyNumberFormat="1" applyFont="1" applyFill="1" applyBorder="1" applyAlignment="1">
      <alignment horizontal="right" vertical="center" indent="1"/>
    </xf>
    <xf numFmtId="168" fontId="15" fillId="6" borderId="0" xfId="6" applyNumberFormat="1" applyFont="1" applyFill="1" applyBorder="1" applyAlignment="1">
      <alignment horizontal="left" vertical="center" wrapText="1" indent="2"/>
    </xf>
    <xf numFmtId="0" fontId="30" fillId="0" borderId="0" xfId="10" applyFont="1"/>
    <xf numFmtId="0" fontId="32" fillId="0" borderId="0" xfId="0" applyFont="1" applyAlignment="1">
      <alignment vertical="center"/>
    </xf>
    <xf numFmtId="167" fontId="31" fillId="7" borderId="10" xfId="2" applyNumberFormat="1" applyFont="1" applyFill="1" applyBorder="1" applyAlignment="1">
      <alignment horizontal="center" vertical="center"/>
    </xf>
    <xf numFmtId="37" fontId="11" fillId="6" borderId="0" xfId="6" applyNumberFormat="1" applyFont="1" applyFill="1" applyBorder="1" applyAlignment="1">
      <alignment horizontal="right" vertical="center" indent="1"/>
    </xf>
    <xf numFmtId="3" fontId="32" fillId="0" borderId="0" xfId="2" applyNumberFormat="1" applyFont="1" applyFill="1" applyBorder="1" applyAlignment="1">
      <alignment vertical="center"/>
    </xf>
    <xf numFmtId="168" fontId="32" fillId="0" borderId="0" xfId="2" applyNumberFormat="1" applyFont="1" applyFill="1" applyBorder="1" applyAlignment="1">
      <alignment vertical="center"/>
    </xf>
    <xf numFmtId="3" fontId="32" fillId="0" borderId="0" xfId="13" applyNumberFormat="1" applyFont="1" applyFill="1" applyBorder="1" applyAlignment="1">
      <alignment vertical="center"/>
    </xf>
    <xf numFmtId="0" fontId="31" fillId="3" borderId="10" xfId="0" applyFont="1" applyFill="1" applyBorder="1" applyAlignment="1">
      <alignment horizontal="center" vertical="center" wrapText="1"/>
    </xf>
    <xf numFmtId="167" fontId="10" fillId="7" borderId="10" xfId="2" applyNumberFormat="1" applyFont="1" applyFill="1" applyBorder="1" applyAlignment="1">
      <alignment horizontal="right" vertical="center"/>
    </xf>
    <xf numFmtId="0" fontId="10" fillId="7" borderId="10" xfId="0" applyFont="1" applyFill="1" applyBorder="1" applyAlignment="1">
      <alignment horizontal="center" vertical="center"/>
    </xf>
    <xf numFmtId="37" fontId="11" fillId="0" borderId="0" xfId="2" applyNumberFormat="1" applyFont="1" applyFill="1" applyAlignment="1">
      <alignment horizontal="right"/>
    </xf>
    <xf numFmtId="37" fontId="11" fillId="0" borderId="0" xfId="2" applyNumberFormat="1" applyFont="1" applyAlignment="1">
      <alignment horizontal="right"/>
    </xf>
    <xf numFmtId="37" fontId="11" fillId="0" borderId="3" xfId="2" applyNumberFormat="1" applyFont="1" applyFill="1" applyBorder="1" applyAlignment="1">
      <alignment horizontal="right" vertical="top" readingOrder="2"/>
    </xf>
    <xf numFmtId="37" fontId="11" fillId="0" borderId="3" xfId="2" applyNumberFormat="1" applyFont="1" applyBorder="1" applyAlignment="1">
      <alignment horizontal="right" vertical="top" readingOrder="2"/>
    </xf>
    <xf numFmtId="167" fontId="10" fillId="6" borderId="10" xfId="2" applyNumberFormat="1" applyFont="1" applyFill="1" applyBorder="1" applyAlignment="1">
      <alignment horizontal="right" vertical="top" readingOrder="2"/>
    </xf>
    <xf numFmtId="0" fontId="11" fillId="0" borderId="10" xfId="0" applyFont="1" applyBorder="1"/>
    <xf numFmtId="0" fontId="11" fillId="7" borderId="10" xfId="0" applyFont="1" applyFill="1" applyBorder="1"/>
    <xf numFmtId="37" fontId="11" fillId="0" borderId="10" xfId="2" applyNumberFormat="1" applyFont="1" applyFill="1" applyBorder="1" applyAlignment="1">
      <alignment horizontal="right"/>
    </xf>
    <xf numFmtId="37" fontId="11" fillId="0" borderId="10" xfId="2" applyNumberFormat="1" applyFont="1" applyBorder="1" applyAlignment="1">
      <alignment horizontal="right"/>
    </xf>
    <xf numFmtId="37" fontId="11" fillId="0" borderId="14" xfId="2" applyNumberFormat="1" applyFont="1" applyFill="1" applyBorder="1" applyAlignment="1">
      <alignment horizontal="right"/>
    </xf>
    <xf numFmtId="37" fontId="11" fillId="0" borderId="14" xfId="2" applyNumberFormat="1" applyFont="1" applyBorder="1" applyAlignment="1">
      <alignment horizontal="right"/>
    </xf>
    <xf numFmtId="167" fontId="10" fillId="6" borderId="10" xfId="2" applyNumberFormat="1" applyFont="1" applyFill="1" applyBorder="1" applyAlignment="1">
      <alignment horizontal="right"/>
    </xf>
    <xf numFmtId="167" fontId="11" fillId="0" borderId="0" xfId="2" applyNumberFormat="1" applyFont="1" applyAlignment="1">
      <alignment horizontal="right"/>
    </xf>
    <xf numFmtId="37" fontId="10" fillId="7" borderId="0" xfId="2" applyNumberFormat="1" applyFont="1" applyFill="1" applyBorder="1" applyAlignment="1">
      <alignment horizontal="right" vertical="top" readingOrder="2"/>
    </xf>
    <xf numFmtId="167" fontId="11" fillId="0" borderId="0" xfId="2" applyNumberFormat="1" applyFont="1" applyBorder="1" applyAlignment="1">
      <alignment horizontal="right"/>
    </xf>
    <xf numFmtId="0" fontId="10" fillId="3" borderId="7" xfId="0" applyFont="1" applyFill="1" applyBorder="1" applyAlignment="1">
      <alignment horizontal="center" vertical="center"/>
    </xf>
    <xf numFmtId="167" fontId="8" fillId="7" borderId="0" xfId="2" applyNumberFormat="1" applyFont="1" applyFill="1" applyBorder="1" applyAlignment="1">
      <alignment horizontal="center" vertical="center"/>
    </xf>
    <xf numFmtId="168" fontId="18" fillId="7" borderId="10" xfId="5" applyNumberFormat="1" applyFont="1" applyFill="1" applyBorder="1" applyAlignment="1">
      <alignment horizontal="center" vertical="center"/>
    </xf>
    <xf numFmtId="164" fontId="8" fillId="0" borderId="0" xfId="0" applyNumberFormat="1" applyFont="1" applyAlignment="1">
      <alignment horizontal="center" vertical="center" wrapText="1"/>
    </xf>
    <xf numFmtId="0" fontId="8" fillId="7" borderId="0" xfId="0" applyFont="1" applyFill="1" applyAlignment="1">
      <alignment horizontal="left" vertical="center"/>
    </xf>
    <xf numFmtId="164" fontId="11" fillId="7" borderId="0" xfId="0" applyNumberFormat="1" applyFont="1" applyFill="1" applyAlignment="1">
      <alignment horizontal="right" vertical="center"/>
    </xf>
    <xf numFmtId="0" fontId="26" fillId="8" borderId="10" xfId="0" applyFont="1" applyFill="1" applyBorder="1" applyAlignment="1">
      <alignment horizontal="center"/>
    </xf>
    <xf numFmtId="167" fontId="31" fillId="7" borderId="10" xfId="0" applyNumberFormat="1" applyFont="1" applyFill="1" applyBorder="1" applyAlignment="1">
      <alignment horizontal="center"/>
    </xf>
    <xf numFmtId="37" fontId="8" fillId="7" borderId="0" xfId="0" applyNumberFormat="1" applyFont="1" applyFill="1" applyAlignment="1">
      <alignment horizontal="center" vertical="center"/>
    </xf>
    <xf numFmtId="167" fontId="10" fillId="7" borderId="10" xfId="2" applyNumberFormat="1" applyFont="1" applyFill="1" applyBorder="1" applyAlignment="1">
      <alignment vertical="center"/>
    </xf>
    <xf numFmtId="3" fontId="10" fillId="7" borderId="10" xfId="2" applyNumberFormat="1" applyFont="1" applyFill="1" applyBorder="1" applyAlignment="1">
      <alignment horizontal="right" vertical="center" indent="1" readingOrder="2"/>
    </xf>
    <xf numFmtId="0" fontId="25" fillId="0" borderId="0" xfId="0" applyFont="1" applyAlignment="1">
      <alignment horizontal="left" vertical="center"/>
    </xf>
    <xf numFmtId="0" fontId="13" fillId="0" borderId="10" xfId="0" applyFont="1" applyBorder="1" applyAlignment="1">
      <alignment vertical="center"/>
    </xf>
    <xf numFmtId="3" fontId="10" fillId="7" borderId="10" xfId="0" applyNumberFormat="1" applyFont="1" applyFill="1" applyBorder="1" applyAlignment="1">
      <alignment horizontal="center" vertical="center"/>
    </xf>
    <xf numFmtId="0" fontId="10" fillId="7" borderId="0" xfId="8" quotePrefix="1" applyFont="1" applyFill="1" applyAlignment="1">
      <alignment horizontal="left" vertical="center"/>
    </xf>
    <xf numFmtId="0" fontId="15" fillId="4" borderId="0" xfId="8" quotePrefix="1" applyFont="1" applyFill="1" applyAlignment="1">
      <alignment horizontal="left" vertical="center"/>
    </xf>
    <xf numFmtId="0" fontId="10" fillId="7" borderId="6" xfId="8" quotePrefix="1" applyFont="1" applyFill="1" applyBorder="1" applyAlignment="1">
      <alignment horizontal="left" vertical="center"/>
    </xf>
    <xf numFmtId="37" fontId="15" fillId="6" borderId="0" xfId="13" applyNumberFormat="1" applyFont="1" applyFill="1" applyBorder="1" applyAlignment="1">
      <alignment horizontal="right" vertical="center"/>
    </xf>
    <xf numFmtId="168" fontId="15" fillId="6" borderId="0" xfId="13" applyNumberFormat="1" applyFont="1" applyFill="1" applyBorder="1" applyAlignment="1">
      <alignment horizontal="left" vertical="center" wrapText="1"/>
    </xf>
    <xf numFmtId="167" fontId="16" fillId="6" borderId="15" xfId="4" applyNumberFormat="1" applyFont="1" applyFill="1" applyBorder="1" applyAlignment="1">
      <alignment horizontal="right" vertical="center"/>
    </xf>
    <xf numFmtId="167" fontId="10" fillId="7" borderId="0" xfId="2" applyNumberFormat="1" applyFont="1" applyFill="1" applyBorder="1" applyAlignment="1">
      <alignment vertical="center"/>
    </xf>
    <xf numFmtId="41" fontId="12" fillId="7" borderId="10" xfId="2" applyNumberFormat="1" applyFont="1" applyFill="1" applyBorder="1" applyAlignment="1">
      <alignment horizontal="center" vertical="center"/>
    </xf>
    <xf numFmtId="41" fontId="12" fillId="7" borderId="4" xfId="2" applyNumberFormat="1" applyFont="1" applyFill="1" applyBorder="1" applyAlignment="1">
      <alignment horizontal="center" vertical="center"/>
    </xf>
    <xf numFmtId="41" fontId="12" fillId="7" borderId="0" xfId="2" applyNumberFormat="1" applyFont="1" applyFill="1" applyBorder="1" applyAlignment="1">
      <alignment horizontal="center" vertical="center"/>
    </xf>
    <xf numFmtId="0" fontId="10" fillId="7" borderId="10" xfId="0" applyFont="1" applyFill="1" applyBorder="1" applyAlignment="1">
      <alignment vertical="center"/>
    </xf>
    <xf numFmtId="43" fontId="33" fillId="7" borderId="3" xfId="2" applyFont="1" applyFill="1" applyBorder="1" applyAlignment="1">
      <alignment horizontal="left" vertical="center" wrapText="1" indent="5"/>
    </xf>
    <xf numFmtId="37" fontId="15" fillId="6" borderId="0" xfId="2" applyNumberFormat="1" applyFont="1" applyFill="1" applyBorder="1" applyAlignment="1">
      <alignment vertical="center"/>
    </xf>
    <xf numFmtId="41" fontId="15" fillId="6" borderId="0" xfId="2" applyNumberFormat="1" applyFont="1" applyFill="1" applyBorder="1" applyAlignment="1">
      <alignment horizontal="right" vertical="center"/>
    </xf>
    <xf numFmtId="0" fontId="9" fillId="0" borderId="10" xfId="0" applyFont="1" applyBorder="1" applyAlignment="1">
      <alignment vertical="center"/>
    </xf>
    <xf numFmtId="37" fontId="16" fillId="7" borderId="0" xfId="2" applyNumberFormat="1" applyFont="1" applyFill="1" applyAlignment="1">
      <alignment vertical="center"/>
    </xf>
    <xf numFmtId="168" fontId="32" fillId="0" borderId="0" xfId="6" applyNumberFormat="1" applyFont="1" applyFill="1" applyBorder="1" applyAlignment="1">
      <alignment vertical="center"/>
    </xf>
    <xf numFmtId="3" fontId="32" fillId="0" borderId="0" xfId="2" applyNumberFormat="1" applyFont="1" applyFill="1" applyAlignment="1">
      <alignment vertical="center"/>
    </xf>
    <xf numFmtId="168" fontId="32" fillId="0" borderId="0" xfId="6" applyNumberFormat="1" applyFont="1" applyFill="1" applyBorder="1" applyAlignment="1">
      <alignment horizontal="right" vertical="center"/>
    </xf>
    <xf numFmtId="3" fontId="32" fillId="0" borderId="0" xfId="0" applyNumberFormat="1" applyFont="1"/>
    <xf numFmtId="168" fontId="31" fillId="7" borderId="10" xfId="5" applyNumberFormat="1" applyFont="1" applyFill="1" applyBorder="1" applyAlignment="1">
      <alignment horizontal="right" vertical="center"/>
    </xf>
    <xf numFmtId="37" fontId="15" fillId="6" borderId="0" xfId="2" applyNumberFormat="1" applyFont="1" applyFill="1" applyAlignment="1">
      <alignment vertical="center"/>
    </xf>
    <xf numFmtId="0" fontId="22" fillId="0" borderId="0" xfId="0" applyFont="1" applyAlignment="1">
      <alignment horizontal="left" vertical="center"/>
    </xf>
    <xf numFmtId="0" fontId="32" fillId="0" borderId="10" xfId="0" applyFont="1" applyBorder="1" applyAlignment="1">
      <alignment vertical="center"/>
    </xf>
    <xf numFmtId="37" fontId="28" fillId="0" borderId="0" xfId="10" applyNumberFormat="1" applyFont="1"/>
    <xf numFmtId="37" fontId="9" fillId="0" borderId="0" xfId="0" applyNumberFormat="1" applyFont="1"/>
    <xf numFmtId="3" fontId="15" fillId="0" borderId="0" xfId="2" applyNumberFormat="1" applyFont="1" applyFill="1" applyAlignment="1">
      <alignment horizontal="right" vertical="center"/>
    </xf>
    <xf numFmtId="1" fontId="15" fillId="0" borderId="0" xfId="2" applyNumberFormat="1" applyFont="1" applyFill="1" applyAlignment="1">
      <alignment horizontal="right" vertical="center"/>
    </xf>
    <xf numFmtId="1" fontId="9" fillId="0" borderId="0" xfId="2" applyNumberFormat="1" applyFont="1" applyFill="1"/>
    <xf numFmtId="1" fontId="8" fillId="3" borderId="4" xfId="2" applyNumberFormat="1" applyFont="1" applyFill="1" applyBorder="1" applyAlignment="1">
      <alignment horizontal="center" vertical="center" wrapText="1"/>
    </xf>
    <xf numFmtId="1" fontId="16" fillId="7" borderId="0" xfId="2" applyNumberFormat="1" applyFont="1" applyFill="1" applyAlignment="1">
      <alignment vertical="center"/>
    </xf>
    <xf numFmtId="1" fontId="9" fillId="0" borderId="0" xfId="2" applyNumberFormat="1" applyFont="1" applyFill="1" applyBorder="1"/>
    <xf numFmtId="1" fontId="8" fillId="0" borderId="0" xfId="0" applyNumberFormat="1" applyFont="1" applyAlignment="1">
      <alignment horizontal="right"/>
    </xf>
    <xf numFmtId="37" fontId="11" fillId="6" borderId="0" xfId="13" applyNumberFormat="1" applyFont="1" applyFill="1" applyBorder="1" applyAlignment="1">
      <alignment horizontal="right" vertical="center" indent="1"/>
    </xf>
    <xf numFmtId="0" fontId="72" fillId="0" borderId="0" xfId="0" applyFont="1"/>
    <xf numFmtId="0" fontId="71" fillId="5" borderId="0" xfId="0" applyFont="1" applyFill="1" applyAlignment="1">
      <alignment horizontal="left"/>
    </xf>
    <xf numFmtId="168" fontId="32" fillId="5" borderId="0" xfId="13" applyNumberFormat="1" applyFont="1" applyFill="1" applyBorder="1" applyAlignment="1">
      <alignment horizontal="right" vertical="center"/>
    </xf>
    <xf numFmtId="3" fontId="31" fillId="5" borderId="0" xfId="13" applyNumberFormat="1" applyFont="1" applyFill="1" applyBorder="1" applyAlignment="1">
      <alignment horizontal="right" vertical="center"/>
    </xf>
    <xf numFmtId="168" fontId="31" fillId="5" borderId="0" xfId="13" applyNumberFormat="1" applyFont="1" applyFill="1" applyBorder="1" applyAlignment="1">
      <alignment horizontal="right" vertical="center"/>
    </xf>
    <xf numFmtId="0" fontId="22" fillId="7" borderId="0" xfId="10" applyFont="1" applyFill="1" applyAlignment="1">
      <alignment horizontal="center" vertical="center"/>
    </xf>
    <xf numFmtId="0" fontId="71" fillId="7" borderId="0" xfId="10" applyFont="1" applyFill="1" applyAlignment="1">
      <alignment horizontal="center" vertical="center"/>
    </xf>
    <xf numFmtId="37" fontId="71" fillId="7" borderId="0" xfId="10" applyNumberFormat="1" applyFont="1" applyFill="1" applyAlignment="1">
      <alignment vertical="center"/>
    </xf>
    <xf numFmtId="168" fontId="32" fillId="0" borderId="0" xfId="2" applyNumberFormat="1" applyFont="1" applyFill="1" applyBorder="1" applyAlignment="1">
      <alignment horizontal="right" vertical="center"/>
    </xf>
    <xf numFmtId="37" fontId="11" fillId="0" borderId="0" xfId="2" applyNumberFormat="1" applyFont="1" applyFill="1" applyBorder="1" applyAlignment="1">
      <alignment horizontal="right" vertical="center"/>
    </xf>
    <xf numFmtId="0" fontId="22" fillId="0" borderId="0" xfId="768" applyFont="1" applyAlignment="1">
      <alignment horizontal="center"/>
    </xf>
    <xf numFmtId="0" fontId="22" fillId="0" borderId="0" xfId="768" applyFont="1" applyAlignment="1">
      <alignment horizontal="left"/>
    </xf>
    <xf numFmtId="37" fontId="11" fillId="0" borderId="0" xfId="2" applyNumberFormat="1" applyFont="1" applyFill="1" applyAlignment="1">
      <alignment horizontal="right" vertical="center"/>
    </xf>
    <xf numFmtId="37" fontId="11" fillId="6" borderId="0" xfId="2" applyNumberFormat="1" applyFont="1" applyFill="1" applyBorder="1" applyAlignment="1">
      <alignment horizontal="right" vertical="center"/>
    </xf>
    <xf numFmtId="167" fontId="11" fillId="0" borderId="0" xfId="2" applyNumberFormat="1" applyFont="1" applyFill="1" applyBorder="1" applyAlignment="1">
      <alignment horizontal="left" vertical="center" wrapText="1" indent="4"/>
    </xf>
    <xf numFmtId="0" fontId="22" fillId="0" borderId="0" xfId="10" applyFont="1" applyAlignment="1">
      <alignment horizontal="center"/>
    </xf>
    <xf numFmtId="0" fontId="22" fillId="0" borderId="0" xfId="10" applyFont="1" applyAlignment="1">
      <alignment horizontal="left"/>
    </xf>
    <xf numFmtId="41" fontId="16" fillId="7" borderId="10" xfId="2" applyNumberFormat="1" applyFont="1" applyFill="1" applyBorder="1" applyAlignment="1">
      <alignment horizontal="right" vertical="center"/>
    </xf>
    <xf numFmtId="37" fontId="22" fillId="0" borderId="0" xfId="10" applyNumberFormat="1" applyFont="1" applyAlignment="1">
      <alignment horizontal="right"/>
    </xf>
    <xf numFmtId="37" fontId="12" fillId="7" borderId="4" xfId="2" applyNumberFormat="1" applyFont="1" applyFill="1" applyBorder="1" applyAlignment="1">
      <alignment horizontal="center" vertical="center"/>
    </xf>
    <xf numFmtId="0" fontId="11" fillId="62" borderId="0" xfId="0" applyFont="1" applyFill="1" applyAlignment="1">
      <alignment horizontal="left" vertical="center"/>
    </xf>
    <xf numFmtId="0" fontId="9" fillId="62" borderId="10" xfId="0" applyFont="1" applyFill="1" applyBorder="1" applyAlignment="1">
      <alignment vertical="center"/>
    </xf>
    <xf numFmtId="0" fontId="28" fillId="62" borderId="0" xfId="0" applyFont="1" applyFill="1" applyAlignment="1">
      <alignment horizontal="left" vertical="center"/>
    </xf>
    <xf numFmtId="37" fontId="11" fillId="6" borderId="0" xfId="2" applyNumberFormat="1" applyFont="1" applyFill="1" applyBorder="1" applyAlignment="1">
      <alignment vertical="center"/>
    </xf>
    <xf numFmtId="166" fontId="16" fillId="7" borderId="10" xfId="0" applyNumberFormat="1" applyFont="1" applyFill="1" applyBorder="1" applyAlignment="1">
      <alignment horizontal="right" vertical="center"/>
    </xf>
    <xf numFmtId="0" fontId="22" fillId="62" borderId="0" xfId="0" applyFont="1" applyFill="1" applyAlignment="1">
      <alignment horizontal="left"/>
    </xf>
    <xf numFmtId="3" fontId="32" fillId="62" borderId="0" xfId="13" applyNumberFormat="1" applyFont="1" applyFill="1" applyBorder="1" applyAlignment="1">
      <alignment horizontal="right" vertical="center"/>
    </xf>
    <xf numFmtId="168" fontId="32" fillId="62" borderId="0" xfId="13" applyNumberFormat="1" applyFont="1" applyFill="1" applyBorder="1" applyAlignment="1">
      <alignment horizontal="right" vertical="center"/>
    </xf>
    <xf numFmtId="43" fontId="32" fillId="0" borderId="0" xfId="13" applyFont="1" applyFill="1" applyBorder="1" applyAlignment="1">
      <alignment horizontal="right" vertical="center"/>
    </xf>
    <xf numFmtId="43" fontId="31" fillId="5" borderId="0" xfId="13" applyFont="1" applyFill="1" applyBorder="1" applyAlignment="1">
      <alignment horizontal="right" vertical="center"/>
    </xf>
    <xf numFmtId="37" fontId="31" fillId="5" borderId="0" xfId="13" applyNumberFormat="1" applyFont="1" applyFill="1" applyBorder="1" applyAlignment="1">
      <alignment horizontal="right" vertical="center"/>
    </xf>
    <xf numFmtId="168" fontId="11" fillId="0" borderId="0" xfId="2" applyNumberFormat="1" applyFont="1" applyFill="1" applyBorder="1" applyAlignment="1">
      <alignment vertical="center"/>
    </xf>
    <xf numFmtId="168" fontId="15" fillId="0" borderId="0" xfId="6" applyNumberFormat="1" applyFont="1" applyFill="1" applyBorder="1" applyAlignment="1">
      <alignment vertical="center"/>
    </xf>
    <xf numFmtId="3" fontId="11" fillId="0" borderId="0" xfId="0" applyNumberFormat="1" applyFont="1" applyAlignment="1">
      <alignment horizontal="right" vertical="center"/>
    </xf>
    <xf numFmtId="168" fontId="11" fillId="0" borderId="0" xfId="2" applyNumberFormat="1" applyFont="1" applyFill="1" applyBorder="1" applyAlignment="1">
      <alignment horizontal="right" vertical="center"/>
    </xf>
    <xf numFmtId="167" fontId="31" fillId="5" borderId="0" xfId="13" applyNumberFormat="1" applyFont="1" applyFill="1" applyBorder="1" applyAlignment="1">
      <alignment horizontal="right" vertical="center"/>
    </xf>
    <xf numFmtId="0" fontId="22" fillId="0" borderId="0" xfId="10" applyFont="1" applyAlignment="1">
      <alignment horizontal="left" wrapText="1"/>
    </xf>
    <xf numFmtId="0" fontId="22" fillId="0" borderId="0" xfId="10" applyFont="1" applyAlignment="1">
      <alignment horizontal="center" vertical="center"/>
    </xf>
    <xf numFmtId="0" fontId="22" fillId="0" borderId="0" xfId="10" applyFont="1" applyAlignment="1">
      <alignment horizontal="left" vertical="center" wrapText="1"/>
    </xf>
    <xf numFmtId="0" fontId="28" fillId="63" borderId="0" xfId="0" applyFont="1" applyFill="1" applyAlignment="1">
      <alignment horizontal="left" vertical="center"/>
    </xf>
    <xf numFmtId="168" fontId="15" fillId="63" borderId="0" xfId="6" applyNumberFormat="1" applyFont="1" applyFill="1" applyBorder="1" applyAlignment="1">
      <alignment vertical="center"/>
    </xf>
    <xf numFmtId="1" fontId="15" fillId="63" borderId="0" xfId="2" applyNumberFormat="1" applyFont="1" applyFill="1" applyAlignment="1">
      <alignment horizontal="right" vertical="center"/>
    </xf>
    <xf numFmtId="0" fontId="22" fillId="62" borderId="0" xfId="0" applyFont="1" applyFill="1" applyAlignment="1">
      <alignment horizontal="left" vertical="center"/>
    </xf>
    <xf numFmtId="168" fontId="32" fillId="62" borderId="0" xfId="2" applyNumberFormat="1" applyFont="1" applyFill="1" applyBorder="1" applyAlignment="1">
      <alignment vertical="center"/>
    </xf>
    <xf numFmtId="3" fontId="32" fillId="62" borderId="0" xfId="2" applyNumberFormat="1" applyFont="1" applyFill="1" applyBorder="1" applyAlignment="1">
      <alignment vertical="center"/>
    </xf>
    <xf numFmtId="0" fontId="32" fillId="62" borderId="10" xfId="0" applyFont="1" applyFill="1" applyBorder="1" applyAlignment="1">
      <alignment vertical="center"/>
    </xf>
    <xf numFmtId="168" fontId="11" fillId="62" borderId="0" xfId="2" applyNumberFormat="1" applyFont="1" applyFill="1" applyBorder="1" applyAlignment="1">
      <alignment horizontal="right" vertical="center"/>
    </xf>
    <xf numFmtId="3" fontId="11" fillId="62" borderId="0" xfId="0" applyNumberFormat="1" applyFont="1" applyFill="1" applyAlignment="1">
      <alignment horizontal="right" vertical="center"/>
    </xf>
    <xf numFmtId="37" fontId="13" fillId="6" borderId="0" xfId="0" applyNumberFormat="1" applyFont="1" applyFill="1" applyAlignment="1">
      <alignment horizontal="right" vertical="center" indent="1"/>
    </xf>
    <xf numFmtId="0" fontId="22" fillId="62" borderId="0" xfId="768" applyFont="1" applyFill="1" applyAlignment="1">
      <alignment horizontal="center"/>
    </xf>
    <xf numFmtId="0" fontId="22" fillId="62" borderId="0" xfId="768" applyFont="1" applyFill="1" applyAlignment="1">
      <alignment horizontal="left"/>
    </xf>
    <xf numFmtId="168" fontId="32" fillId="62" borderId="0" xfId="6" applyNumberFormat="1" applyFont="1" applyFill="1" applyBorder="1" applyAlignment="1">
      <alignment vertical="center"/>
    </xf>
    <xf numFmtId="0" fontId="22" fillId="62" borderId="0" xfId="10" applyFont="1" applyFill="1" applyAlignment="1">
      <alignment horizontal="center"/>
    </xf>
    <xf numFmtId="0" fontId="22" fillId="62" borderId="0" xfId="10" applyFont="1" applyFill="1" applyAlignment="1">
      <alignment horizontal="left"/>
    </xf>
    <xf numFmtId="37" fontId="22" fillId="62" borderId="0" xfId="10" applyNumberFormat="1" applyFont="1" applyFill="1" applyAlignment="1">
      <alignment horizontal="right"/>
    </xf>
    <xf numFmtId="37" fontId="22" fillId="62" borderId="0" xfId="0" applyNumberFormat="1" applyFont="1" applyFill="1" applyAlignment="1">
      <alignment horizontal="right"/>
    </xf>
    <xf numFmtId="37" fontId="22" fillId="0" borderId="0" xfId="10" applyNumberFormat="1" applyFont="1" applyAlignment="1">
      <alignment horizontal="right" vertical="center"/>
    </xf>
    <xf numFmtId="37" fontId="10" fillId="7" borderId="0" xfId="6" applyNumberFormat="1" applyFont="1" applyFill="1" applyBorder="1" applyAlignment="1">
      <alignment horizontal="right" vertical="center" indent="1"/>
    </xf>
    <xf numFmtId="0" fontId="75" fillId="0" borderId="0" xfId="768" applyFont="1" applyAlignment="1">
      <alignment horizontal="left"/>
    </xf>
    <xf numFmtId="0" fontId="76" fillId="0" borderId="0" xfId="0" applyFont="1" applyAlignment="1">
      <alignment horizontal="left"/>
    </xf>
    <xf numFmtId="0" fontId="75" fillId="0" borderId="0" xfId="10" applyFont="1" applyAlignment="1">
      <alignment horizontal="left"/>
    </xf>
    <xf numFmtId="0" fontId="78" fillId="0" borderId="0" xfId="10" applyFont="1" applyAlignment="1">
      <alignment horizontal="left"/>
    </xf>
    <xf numFmtId="0" fontId="12" fillId="6" borderId="0" xfId="0" applyFont="1" applyFill="1" applyAlignment="1">
      <alignment horizontal="center"/>
    </xf>
    <xf numFmtId="0" fontId="13" fillId="6" borderId="0" xfId="0" applyFont="1" applyFill="1"/>
    <xf numFmtId="0" fontId="10" fillId="6" borderId="0" xfId="0" applyFont="1" applyFill="1" applyAlignment="1">
      <alignment horizontal="right" vertical="center" wrapText="1"/>
    </xf>
    <xf numFmtId="0" fontId="13" fillId="6" borderId="0" xfId="0" applyFont="1" applyFill="1" applyAlignment="1">
      <alignment horizontal="center" vertical="center"/>
    </xf>
    <xf numFmtId="0" fontId="19" fillId="6" borderId="0" xfId="0" applyFont="1" applyFill="1" applyAlignment="1">
      <alignment horizontal="left" vertical="center"/>
    </xf>
    <xf numFmtId="0" fontId="11" fillId="6" borderId="0" xfId="0" applyFont="1" applyFill="1" applyAlignment="1">
      <alignment horizontal="left" vertical="center"/>
    </xf>
    <xf numFmtId="0" fontId="10" fillId="4" borderId="0" xfId="8" applyFont="1" applyFill="1" applyAlignment="1">
      <alignment horizontal="left" vertical="center"/>
    </xf>
    <xf numFmtId="0" fontId="79" fillId="4" borderId="0" xfId="8" quotePrefix="1" applyFont="1" applyFill="1" applyAlignment="1">
      <alignment horizontal="left" vertical="center"/>
    </xf>
    <xf numFmtId="0" fontId="79" fillId="4" borderId="0" xfId="8" applyFont="1" applyFill="1" applyAlignment="1">
      <alignment horizontal="left" vertical="center"/>
    </xf>
    <xf numFmtId="0" fontId="10" fillId="6" borderId="0" xfId="8" applyFont="1" applyFill="1" applyAlignment="1">
      <alignment horizontal="left" vertical="center"/>
    </xf>
    <xf numFmtId="0" fontId="79" fillId="6" borderId="0" xfId="8" quotePrefix="1" applyFont="1" applyFill="1" applyAlignment="1">
      <alignment horizontal="left" vertical="center"/>
    </xf>
    <xf numFmtId="0" fontId="10" fillId="3" borderId="0" xfId="0" applyFont="1" applyFill="1" applyAlignment="1">
      <alignment horizontal="center" vertical="center"/>
    </xf>
    <xf numFmtId="0" fontId="10" fillId="0" borderId="0" xfId="0" applyFont="1" applyAlignment="1">
      <alignment horizontal="center" vertical="center"/>
    </xf>
    <xf numFmtId="164" fontId="10" fillId="6" borderId="0" xfId="8" applyNumberFormat="1" applyFont="1" applyFill="1" applyAlignment="1">
      <alignment vertical="center"/>
    </xf>
    <xf numFmtId="164" fontId="9" fillId="4" borderId="0" xfId="8" applyNumberFormat="1" applyFont="1" applyFill="1"/>
    <xf numFmtId="0" fontId="10" fillId="6" borderId="10" xfId="0" applyFont="1" applyFill="1" applyBorder="1" applyAlignment="1">
      <alignment vertical="center"/>
    </xf>
    <xf numFmtId="0" fontId="8" fillId="6" borderId="0" xfId="0" applyFont="1" applyFill="1" applyAlignment="1">
      <alignment horizontal="right"/>
    </xf>
    <xf numFmtId="0" fontId="4" fillId="6" borderId="0" xfId="0" applyFont="1" applyFill="1"/>
    <xf numFmtId="0" fontId="14" fillId="6" borderId="0" xfId="0" applyFont="1" applyFill="1" applyAlignment="1">
      <alignment horizontal="left"/>
    </xf>
    <xf numFmtId="164" fontId="15" fillId="6" borderId="0" xfId="0" applyNumberFormat="1" applyFont="1" applyFill="1" applyAlignment="1">
      <alignment horizontal="center"/>
    </xf>
    <xf numFmtId="164" fontId="16" fillId="6" borderId="0" xfId="0" applyNumberFormat="1" applyFont="1" applyFill="1" applyAlignment="1">
      <alignment horizontal="right"/>
    </xf>
    <xf numFmtId="164" fontId="16" fillId="6" borderId="10" xfId="0" applyNumberFormat="1" applyFont="1" applyFill="1" applyBorder="1" applyAlignment="1">
      <alignment horizontal="center" vertical="center"/>
    </xf>
    <xf numFmtId="0" fontId="9" fillId="6" borderId="0" xfId="0" applyFont="1" applyFill="1" applyAlignment="1">
      <alignment horizontal="right" vertical="center"/>
    </xf>
    <xf numFmtId="0" fontId="4" fillId="6" borderId="0" xfId="0" applyFont="1" applyFill="1" applyAlignment="1">
      <alignment horizontal="right" vertical="center"/>
    </xf>
    <xf numFmtId="49" fontId="16" fillId="6" borderId="0" xfId="0" applyNumberFormat="1" applyFont="1" applyFill="1" applyAlignment="1">
      <alignment horizontal="center" vertical="center"/>
    </xf>
    <xf numFmtId="167" fontId="10" fillId="6" borderId="10" xfId="2" applyNumberFormat="1" applyFont="1" applyFill="1" applyBorder="1" applyAlignment="1">
      <alignment horizontal="center" vertical="center"/>
    </xf>
    <xf numFmtId="167" fontId="10" fillId="6" borderId="10" xfId="2" applyNumberFormat="1" applyFont="1" applyFill="1" applyBorder="1" applyAlignment="1">
      <alignment horizontal="right" vertical="center"/>
    </xf>
    <xf numFmtId="0" fontId="9" fillId="6" borderId="10" xfId="0" applyFont="1" applyFill="1" applyBorder="1" applyAlignment="1">
      <alignment horizontal="center" vertical="center"/>
    </xf>
    <xf numFmtId="167" fontId="11" fillId="6" borderId="10" xfId="0" applyNumberFormat="1" applyFont="1" applyFill="1" applyBorder="1" applyAlignment="1">
      <alignment horizontal="right" vertical="center"/>
    </xf>
    <xf numFmtId="49" fontId="16" fillId="6" borderId="10" xfId="0" applyNumberFormat="1" applyFont="1" applyFill="1" applyBorder="1" applyAlignment="1">
      <alignment horizontal="center" vertical="center"/>
    </xf>
    <xf numFmtId="41" fontId="15" fillId="6" borderId="10" xfId="2" applyNumberFormat="1" applyFont="1" applyFill="1" applyBorder="1" applyAlignment="1">
      <alignment horizontal="center" vertical="center"/>
    </xf>
    <xf numFmtId="37" fontId="15" fillId="6" borderId="10" xfId="2" applyNumberFormat="1" applyFont="1" applyFill="1" applyBorder="1" applyAlignment="1">
      <alignment vertical="center"/>
    </xf>
    <xf numFmtId="0" fontId="10" fillId="6" borderId="10" xfId="0" applyFont="1" applyFill="1" applyBorder="1" applyAlignment="1">
      <alignment horizontal="center" vertical="center"/>
    </xf>
    <xf numFmtId="0" fontId="10" fillId="6" borderId="10" xfId="0" applyFont="1" applyFill="1" applyBorder="1" applyAlignment="1">
      <alignment horizontal="left" vertical="center"/>
    </xf>
    <xf numFmtId="0" fontId="10" fillId="6" borderId="3" xfId="2" applyNumberFormat="1" applyFont="1" applyFill="1" applyBorder="1" applyAlignment="1">
      <alignment horizontal="center" vertical="center"/>
    </xf>
    <xf numFmtId="167" fontId="11" fillId="6" borderId="0" xfId="0" applyNumberFormat="1" applyFont="1" applyFill="1" applyAlignment="1">
      <alignment horizontal="right" vertical="center"/>
    </xf>
    <xf numFmtId="0" fontId="10" fillId="6" borderId="12" xfId="0" applyFont="1" applyFill="1" applyBorder="1" applyAlignment="1">
      <alignment horizontal="left" vertical="center"/>
    </xf>
    <xf numFmtId="167" fontId="10" fillId="6" borderId="10" xfId="0" applyNumberFormat="1" applyFont="1" applyFill="1" applyBorder="1"/>
    <xf numFmtId="167" fontId="10" fillId="6" borderId="12" xfId="2" applyNumberFormat="1" applyFont="1" applyFill="1" applyBorder="1" applyAlignment="1">
      <alignment horizontal="right" vertical="center"/>
    </xf>
    <xf numFmtId="0" fontId="9" fillId="6" borderId="0" xfId="0" applyFont="1" applyFill="1" applyAlignment="1">
      <alignment horizontal="left"/>
    </xf>
    <xf numFmtId="164" fontId="15" fillId="6" borderId="12" xfId="0" applyNumberFormat="1" applyFont="1" applyFill="1" applyBorder="1" applyAlignment="1">
      <alignment horizontal="center"/>
    </xf>
    <xf numFmtId="0" fontId="10" fillId="6" borderId="0" xfId="0" applyFont="1" applyFill="1" applyAlignment="1">
      <alignment horizontal="center"/>
    </xf>
    <xf numFmtId="164" fontId="16" fillId="6" borderId="0" xfId="0" applyNumberFormat="1" applyFont="1" applyFill="1"/>
    <xf numFmtId="0" fontId="4" fillId="6" borderId="0" xfId="0" applyFont="1" applyFill="1" applyAlignment="1">
      <alignment horizontal="left"/>
    </xf>
    <xf numFmtId="164" fontId="5" fillId="6" borderId="0" xfId="0" applyNumberFormat="1" applyFont="1" applyFill="1"/>
    <xf numFmtId="164" fontId="16" fillId="6" borderId="0" xfId="0" applyNumberFormat="1" applyFont="1" applyFill="1" applyAlignment="1">
      <alignment horizontal="center"/>
    </xf>
    <xf numFmtId="0" fontId="12" fillId="6" borderId="0" xfId="0" applyFont="1" applyFill="1" applyAlignment="1">
      <alignment horizontal="center"/>
    </xf>
    <xf numFmtId="0" fontId="13" fillId="6" borderId="0" xfId="0" applyFont="1" applyFill="1" applyAlignment="1">
      <alignment horizontal="center"/>
    </xf>
    <xf numFmtId="0" fontId="10" fillId="6" borderId="0" xfId="0" applyFont="1" applyFill="1" applyAlignment="1">
      <alignment horizontal="center" vertical="center"/>
    </xf>
    <xf numFmtId="0" fontId="10" fillId="7" borderId="0" xfId="0" applyFont="1" applyFill="1" applyAlignment="1">
      <alignment horizontal="left" vertical="center"/>
    </xf>
    <xf numFmtId="0" fontId="10" fillId="7" borderId="13" xfId="0" applyFont="1" applyFill="1" applyBorder="1" applyAlignment="1">
      <alignment horizontal="left" vertical="center"/>
    </xf>
    <xf numFmtId="0" fontId="12" fillId="0" borderId="0" xfId="0" applyFont="1" applyAlignment="1">
      <alignment horizontal="left" vertical="center"/>
    </xf>
    <xf numFmtId="0" fontId="13" fillId="0" borderId="0" xfId="0" applyFont="1" applyAlignment="1">
      <alignment horizontal="left" vertical="center"/>
    </xf>
    <xf numFmtId="164" fontId="10" fillId="3" borderId="7" xfId="0" applyNumberFormat="1" applyFont="1" applyFill="1" applyBorder="1" applyAlignment="1">
      <alignment horizontal="center" vertical="center"/>
    </xf>
    <xf numFmtId="0" fontId="10" fillId="7" borderId="0" xfId="0" applyFont="1" applyFill="1" applyAlignment="1">
      <alignment horizontal="left"/>
    </xf>
    <xf numFmtId="0" fontId="12" fillId="0" borderId="0" xfId="11" applyFont="1" applyAlignment="1">
      <alignment horizontal="left" vertical="center"/>
    </xf>
    <xf numFmtId="0" fontId="13" fillId="0" borderId="0" xfId="11" applyFont="1" applyAlignment="1">
      <alignment horizontal="left" vertical="center"/>
    </xf>
    <xf numFmtId="167" fontId="10" fillId="3" borderId="8" xfId="2" applyNumberFormat="1" applyFont="1" applyFill="1" applyBorder="1" applyAlignment="1">
      <alignment horizontal="center"/>
    </xf>
    <xf numFmtId="167" fontId="10" fillId="3" borderId="6" xfId="2" applyNumberFormat="1" applyFont="1" applyFill="1" applyBorder="1" applyAlignment="1">
      <alignment horizontal="center"/>
    </xf>
    <xf numFmtId="167" fontId="10" fillId="3" borderId="9" xfId="2" applyNumberFormat="1" applyFont="1" applyFill="1" applyBorder="1" applyAlignment="1">
      <alignment horizontal="center"/>
    </xf>
    <xf numFmtId="167" fontId="10" fillId="3" borderId="5" xfId="2" applyNumberFormat="1" applyFont="1" applyFill="1" applyBorder="1" applyAlignment="1">
      <alignment horizontal="center"/>
    </xf>
    <xf numFmtId="167" fontId="10" fillId="3" borderId="0" xfId="2" applyNumberFormat="1" applyFont="1" applyFill="1" applyBorder="1" applyAlignment="1">
      <alignment horizontal="center" vertical="center" wrapText="1"/>
    </xf>
    <xf numFmtId="0" fontId="9" fillId="0" borderId="0" xfId="0" applyFont="1" applyAlignment="1">
      <alignment horizontal="left" vertical="center"/>
    </xf>
    <xf numFmtId="0" fontId="8" fillId="3" borderId="7" xfId="0" applyFont="1" applyFill="1" applyBorder="1" applyAlignment="1">
      <alignment horizontal="center" vertical="center"/>
    </xf>
    <xf numFmtId="0" fontId="9" fillId="3" borderId="7" xfId="0" applyFont="1" applyFill="1" applyBorder="1" applyAlignment="1">
      <alignment horizontal="center"/>
    </xf>
    <xf numFmtId="0" fontId="8" fillId="3" borderId="9" xfId="0" applyFont="1" applyFill="1" applyBorder="1" applyAlignment="1">
      <alignment horizontal="center" vertical="center"/>
    </xf>
    <xf numFmtId="0" fontId="8" fillId="3" borderId="11" xfId="0" applyFont="1" applyFill="1" applyBorder="1" applyAlignment="1">
      <alignment horizontal="center" vertical="center"/>
    </xf>
    <xf numFmtId="0" fontId="8" fillId="3" borderId="7"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12" fillId="0" borderId="0" xfId="0" applyFont="1" applyAlignment="1">
      <alignment horizontal="center" vertical="center"/>
    </xf>
    <xf numFmtId="0" fontId="10" fillId="0" borderId="0" xfId="0" applyFont="1" applyAlignment="1">
      <alignment horizontal="left" vertical="center"/>
    </xf>
    <xf numFmtId="0" fontId="10" fillId="0" borderId="0" xfId="12" applyFont="1" applyAlignment="1">
      <alignment horizontal="right" vertical="center" readingOrder="2"/>
    </xf>
    <xf numFmtId="0" fontId="11" fillId="0" borderId="0" xfId="12" applyFont="1" applyAlignment="1">
      <alignment vertical="center"/>
    </xf>
    <xf numFmtId="0" fontId="8" fillId="7" borderId="0" xfId="0" applyFont="1" applyFill="1" applyAlignment="1">
      <alignment horizontal="center" vertical="center"/>
    </xf>
    <xf numFmtId="0" fontId="8" fillId="5" borderId="9" xfId="0" applyFont="1" applyFill="1" applyBorder="1" applyAlignment="1">
      <alignment horizontal="center" vertical="center"/>
    </xf>
    <xf numFmtId="0" fontId="8" fillId="5" borderId="11" xfId="0" applyFont="1" applyFill="1" applyBorder="1" applyAlignment="1">
      <alignment horizontal="center" vertical="center"/>
    </xf>
    <xf numFmtId="0" fontId="12" fillId="0" borderId="0" xfId="0" applyFont="1" applyAlignment="1" applyProtection="1">
      <alignment horizontal="left" vertical="center" readingOrder="2"/>
      <protection locked="0"/>
    </xf>
    <xf numFmtId="0" fontId="12" fillId="6" borderId="0" xfId="0" applyFont="1" applyFill="1" applyAlignment="1">
      <alignment horizontal="left" vertical="center"/>
    </xf>
    <xf numFmtId="0" fontId="13" fillId="6" borderId="0" xfId="0" applyFont="1" applyFill="1" applyAlignment="1">
      <alignment horizontal="left" vertical="center"/>
    </xf>
    <xf numFmtId="0" fontId="13" fillId="0" borderId="0" xfId="0" applyFont="1" applyAlignment="1">
      <alignment horizontal="justify" vertical="justify"/>
    </xf>
    <xf numFmtId="43" fontId="12" fillId="7" borderId="0" xfId="0" applyNumberFormat="1" applyFont="1" applyFill="1" applyAlignment="1">
      <alignment horizontal="center" vertical="center" wrapText="1"/>
    </xf>
    <xf numFmtId="0" fontId="13" fillId="6" borderId="0" xfId="0" applyFont="1" applyFill="1" applyAlignment="1">
      <alignment horizontal="left"/>
    </xf>
    <xf numFmtId="0" fontId="8" fillId="6" borderId="0" xfId="0" applyFont="1" applyFill="1" applyAlignment="1">
      <alignment horizontal="right"/>
    </xf>
  </cellXfs>
  <cellStyles count="769">
    <cellStyle name="20% - Accent1 2" xfId="82" xr:uid="{00000000-0005-0000-0000-000000000000}"/>
    <cellStyle name="20% - Accent1 2 2" xfId="118" xr:uid="{00000000-0005-0000-0000-000001000000}"/>
    <cellStyle name="20% - Accent1 2 3" xfId="332" xr:uid="{00000000-0005-0000-0000-000002000000}"/>
    <cellStyle name="20% - Accent1 2 3 2" xfId="477" xr:uid="{00000000-0005-0000-0000-000003000000}"/>
    <cellStyle name="20% - Accent1 2 4" xfId="445" xr:uid="{00000000-0005-0000-0000-000004000000}"/>
    <cellStyle name="20% - Accent1 3" xfId="287" xr:uid="{00000000-0005-0000-0000-000005000000}"/>
    <cellStyle name="20% - Accent1 4" xfId="401" xr:uid="{00000000-0005-0000-0000-000006000000}"/>
    <cellStyle name="20% - Accent1 5" xfId="16" xr:uid="{00000000-0005-0000-0000-000007000000}"/>
    <cellStyle name="20% - Accent2 2" xfId="86" xr:uid="{00000000-0005-0000-0000-000008000000}"/>
    <cellStyle name="20% - Accent2 2 2" xfId="113" xr:uid="{00000000-0005-0000-0000-000009000000}"/>
    <cellStyle name="20% - Accent2 2 3" xfId="334" xr:uid="{00000000-0005-0000-0000-00000A000000}"/>
    <cellStyle name="20% - Accent2 2 3 2" xfId="479" xr:uid="{00000000-0005-0000-0000-00000B000000}"/>
    <cellStyle name="20% - Accent2 2 4" xfId="447" xr:uid="{00000000-0005-0000-0000-00000C000000}"/>
    <cellStyle name="20% - Accent2 3" xfId="288" xr:uid="{00000000-0005-0000-0000-00000D000000}"/>
    <cellStyle name="20% - Accent2 4" xfId="402" xr:uid="{00000000-0005-0000-0000-00000E000000}"/>
    <cellStyle name="20% - Accent2 5" xfId="17" xr:uid="{00000000-0005-0000-0000-00000F000000}"/>
    <cellStyle name="20% - Accent3 2" xfId="90" xr:uid="{00000000-0005-0000-0000-000010000000}"/>
    <cellStyle name="20% - Accent3 2 2" xfId="119" xr:uid="{00000000-0005-0000-0000-000011000000}"/>
    <cellStyle name="20% - Accent3 2 3" xfId="336" xr:uid="{00000000-0005-0000-0000-000012000000}"/>
    <cellStyle name="20% - Accent3 2 3 2" xfId="481" xr:uid="{00000000-0005-0000-0000-000013000000}"/>
    <cellStyle name="20% - Accent3 2 4" xfId="449" xr:uid="{00000000-0005-0000-0000-000014000000}"/>
    <cellStyle name="20% - Accent3 3" xfId="289" xr:uid="{00000000-0005-0000-0000-000015000000}"/>
    <cellStyle name="20% - Accent3 4" xfId="403" xr:uid="{00000000-0005-0000-0000-000016000000}"/>
    <cellStyle name="20% - Accent3 5" xfId="18" xr:uid="{00000000-0005-0000-0000-000017000000}"/>
    <cellStyle name="20% - Accent4 2" xfId="94" xr:uid="{00000000-0005-0000-0000-000018000000}"/>
    <cellStyle name="20% - Accent4 2 2" xfId="120" xr:uid="{00000000-0005-0000-0000-000019000000}"/>
    <cellStyle name="20% - Accent4 2 3" xfId="338" xr:uid="{00000000-0005-0000-0000-00001A000000}"/>
    <cellStyle name="20% - Accent4 2 3 2" xfId="483" xr:uid="{00000000-0005-0000-0000-00001B000000}"/>
    <cellStyle name="20% - Accent4 2 4" xfId="451" xr:uid="{00000000-0005-0000-0000-00001C000000}"/>
    <cellStyle name="20% - Accent4 3" xfId="290" xr:uid="{00000000-0005-0000-0000-00001D000000}"/>
    <cellStyle name="20% - Accent4 4" xfId="404" xr:uid="{00000000-0005-0000-0000-00001E000000}"/>
    <cellStyle name="20% - Accent4 5" xfId="19" xr:uid="{00000000-0005-0000-0000-00001F000000}"/>
    <cellStyle name="20% - Accent5 2" xfId="98" xr:uid="{00000000-0005-0000-0000-000020000000}"/>
    <cellStyle name="20% - Accent5 2 2" xfId="121" xr:uid="{00000000-0005-0000-0000-000021000000}"/>
    <cellStyle name="20% - Accent5 2 3" xfId="340" xr:uid="{00000000-0005-0000-0000-000022000000}"/>
    <cellStyle name="20% - Accent5 2 3 2" xfId="485" xr:uid="{00000000-0005-0000-0000-000023000000}"/>
    <cellStyle name="20% - Accent5 2 4" xfId="453" xr:uid="{00000000-0005-0000-0000-000024000000}"/>
    <cellStyle name="20% - Accent5 3" xfId="291" xr:uid="{00000000-0005-0000-0000-000025000000}"/>
    <cellStyle name="20% - Accent5 4" xfId="405" xr:uid="{00000000-0005-0000-0000-000026000000}"/>
    <cellStyle name="20% - Accent5 5" xfId="20" xr:uid="{00000000-0005-0000-0000-000027000000}"/>
    <cellStyle name="20% - Accent6 2" xfId="102" xr:uid="{00000000-0005-0000-0000-000028000000}"/>
    <cellStyle name="20% - Accent6 2 2" xfId="122" xr:uid="{00000000-0005-0000-0000-000029000000}"/>
    <cellStyle name="20% - Accent6 2 3" xfId="342" xr:uid="{00000000-0005-0000-0000-00002A000000}"/>
    <cellStyle name="20% - Accent6 2 3 2" xfId="487" xr:uid="{00000000-0005-0000-0000-00002B000000}"/>
    <cellStyle name="20% - Accent6 2 4" xfId="455" xr:uid="{00000000-0005-0000-0000-00002C000000}"/>
    <cellStyle name="20% - Accent6 3" xfId="292" xr:uid="{00000000-0005-0000-0000-00002D000000}"/>
    <cellStyle name="20% - Accent6 4" xfId="406" xr:uid="{00000000-0005-0000-0000-00002E000000}"/>
    <cellStyle name="20% - Accent6 5" xfId="21" xr:uid="{00000000-0005-0000-0000-00002F000000}"/>
    <cellStyle name="40% - Accent1 2" xfId="83" xr:uid="{00000000-0005-0000-0000-000030000000}"/>
    <cellStyle name="40% - Accent1 2 2" xfId="123" xr:uid="{00000000-0005-0000-0000-000031000000}"/>
    <cellStyle name="40% - Accent1 2 3" xfId="333" xr:uid="{00000000-0005-0000-0000-000032000000}"/>
    <cellStyle name="40% - Accent1 2 3 2" xfId="478" xr:uid="{00000000-0005-0000-0000-000033000000}"/>
    <cellStyle name="40% - Accent1 2 4" xfId="446" xr:uid="{00000000-0005-0000-0000-000034000000}"/>
    <cellStyle name="40% - Accent1 3" xfId="293" xr:uid="{00000000-0005-0000-0000-000035000000}"/>
    <cellStyle name="40% - Accent1 4" xfId="407" xr:uid="{00000000-0005-0000-0000-000036000000}"/>
    <cellStyle name="40% - Accent1 5" xfId="22" xr:uid="{00000000-0005-0000-0000-000037000000}"/>
    <cellStyle name="40% - Accent2 2" xfId="87" xr:uid="{00000000-0005-0000-0000-000038000000}"/>
    <cellStyle name="40% - Accent2 2 2" xfId="124" xr:uid="{00000000-0005-0000-0000-000039000000}"/>
    <cellStyle name="40% - Accent2 2 3" xfId="335" xr:uid="{00000000-0005-0000-0000-00003A000000}"/>
    <cellStyle name="40% - Accent2 2 3 2" xfId="480" xr:uid="{00000000-0005-0000-0000-00003B000000}"/>
    <cellStyle name="40% - Accent2 2 4" xfId="448" xr:uid="{00000000-0005-0000-0000-00003C000000}"/>
    <cellStyle name="40% - Accent2 3" xfId="294" xr:uid="{00000000-0005-0000-0000-00003D000000}"/>
    <cellStyle name="40% - Accent2 4" xfId="408" xr:uid="{00000000-0005-0000-0000-00003E000000}"/>
    <cellStyle name="40% - Accent2 5" xfId="23" xr:uid="{00000000-0005-0000-0000-00003F000000}"/>
    <cellStyle name="40% - Accent3 2" xfId="91" xr:uid="{00000000-0005-0000-0000-000040000000}"/>
    <cellStyle name="40% - Accent3 2 2" xfId="125" xr:uid="{00000000-0005-0000-0000-000041000000}"/>
    <cellStyle name="40% - Accent3 2 3" xfId="337" xr:uid="{00000000-0005-0000-0000-000042000000}"/>
    <cellStyle name="40% - Accent3 2 3 2" xfId="482" xr:uid="{00000000-0005-0000-0000-000043000000}"/>
    <cellStyle name="40% - Accent3 2 4" xfId="450" xr:uid="{00000000-0005-0000-0000-000044000000}"/>
    <cellStyle name="40% - Accent3 3" xfId="295" xr:uid="{00000000-0005-0000-0000-000045000000}"/>
    <cellStyle name="40% - Accent3 4" xfId="409" xr:uid="{00000000-0005-0000-0000-000046000000}"/>
    <cellStyle name="40% - Accent3 5" xfId="24" xr:uid="{00000000-0005-0000-0000-000047000000}"/>
    <cellStyle name="40% - Accent4 2" xfId="95" xr:uid="{00000000-0005-0000-0000-000048000000}"/>
    <cellStyle name="40% - Accent4 2 2" xfId="126" xr:uid="{00000000-0005-0000-0000-000049000000}"/>
    <cellStyle name="40% - Accent4 2 3" xfId="339" xr:uid="{00000000-0005-0000-0000-00004A000000}"/>
    <cellStyle name="40% - Accent4 2 3 2" xfId="484" xr:uid="{00000000-0005-0000-0000-00004B000000}"/>
    <cellStyle name="40% - Accent4 2 4" xfId="452" xr:uid="{00000000-0005-0000-0000-00004C000000}"/>
    <cellStyle name="40% - Accent4 3" xfId="296" xr:uid="{00000000-0005-0000-0000-00004D000000}"/>
    <cellStyle name="40% - Accent4 4" xfId="410" xr:uid="{00000000-0005-0000-0000-00004E000000}"/>
    <cellStyle name="40% - Accent4 5" xfId="25" xr:uid="{00000000-0005-0000-0000-00004F000000}"/>
    <cellStyle name="40% - Accent5 2" xfId="99" xr:uid="{00000000-0005-0000-0000-000050000000}"/>
    <cellStyle name="40% - Accent5 2 2" xfId="127" xr:uid="{00000000-0005-0000-0000-000051000000}"/>
    <cellStyle name="40% - Accent5 2 3" xfId="341" xr:uid="{00000000-0005-0000-0000-000052000000}"/>
    <cellStyle name="40% - Accent5 2 3 2" xfId="486" xr:uid="{00000000-0005-0000-0000-000053000000}"/>
    <cellStyle name="40% - Accent5 2 4" xfId="454" xr:uid="{00000000-0005-0000-0000-000054000000}"/>
    <cellStyle name="40% - Accent5 3" xfId="297" xr:uid="{00000000-0005-0000-0000-000055000000}"/>
    <cellStyle name="40% - Accent5 4" xfId="411" xr:uid="{00000000-0005-0000-0000-000056000000}"/>
    <cellStyle name="40% - Accent5 5" xfId="26" xr:uid="{00000000-0005-0000-0000-000057000000}"/>
    <cellStyle name="40% - Accent6 2" xfId="103" xr:uid="{00000000-0005-0000-0000-000058000000}"/>
    <cellStyle name="40% - Accent6 2 2" xfId="128" xr:uid="{00000000-0005-0000-0000-000059000000}"/>
    <cellStyle name="40% - Accent6 2 3" xfId="343" xr:uid="{00000000-0005-0000-0000-00005A000000}"/>
    <cellStyle name="40% - Accent6 2 3 2" xfId="488" xr:uid="{00000000-0005-0000-0000-00005B000000}"/>
    <cellStyle name="40% - Accent6 2 4" xfId="456" xr:uid="{00000000-0005-0000-0000-00005C000000}"/>
    <cellStyle name="40% - Accent6 3" xfId="298" xr:uid="{00000000-0005-0000-0000-00005D000000}"/>
    <cellStyle name="40% - Accent6 4" xfId="412" xr:uid="{00000000-0005-0000-0000-00005E000000}"/>
    <cellStyle name="40% - Accent6 5" xfId="27" xr:uid="{00000000-0005-0000-0000-00005F000000}"/>
    <cellStyle name="60% - Accent1 2" xfId="84" xr:uid="{00000000-0005-0000-0000-000060000000}"/>
    <cellStyle name="60% - Accent1 2 2" xfId="129" xr:uid="{00000000-0005-0000-0000-000061000000}"/>
    <cellStyle name="60% - Accent1 3" xfId="299" xr:uid="{00000000-0005-0000-0000-000062000000}"/>
    <cellStyle name="60% - Accent1 4" xfId="413" xr:uid="{00000000-0005-0000-0000-000063000000}"/>
    <cellStyle name="60% - Accent1 5" xfId="28" xr:uid="{00000000-0005-0000-0000-000064000000}"/>
    <cellStyle name="60% - Accent2 2" xfId="88" xr:uid="{00000000-0005-0000-0000-000065000000}"/>
    <cellStyle name="60% - Accent2 2 2" xfId="130" xr:uid="{00000000-0005-0000-0000-000066000000}"/>
    <cellStyle name="60% - Accent2 3" xfId="300" xr:uid="{00000000-0005-0000-0000-000067000000}"/>
    <cellStyle name="60% - Accent2 4" xfId="414" xr:uid="{00000000-0005-0000-0000-000068000000}"/>
    <cellStyle name="60% - Accent2 5" xfId="29" xr:uid="{00000000-0005-0000-0000-000069000000}"/>
    <cellStyle name="60% - Accent3 2" xfId="92" xr:uid="{00000000-0005-0000-0000-00006A000000}"/>
    <cellStyle name="60% - Accent3 2 2" xfId="131" xr:uid="{00000000-0005-0000-0000-00006B000000}"/>
    <cellStyle name="60% - Accent3 3" xfId="301" xr:uid="{00000000-0005-0000-0000-00006C000000}"/>
    <cellStyle name="60% - Accent3 4" xfId="415" xr:uid="{00000000-0005-0000-0000-00006D000000}"/>
    <cellStyle name="60% - Accent3 5" xfId="30" xr:uid="{00000000-0005-0000-0000-00006E000000}"/>
    <cellStyle name="60% - Accent4 2" xfId="96" xr:uid="{00000000-0005-0000-0000-00006F000000}"/>
    <cellStyle name="60% - Accent4 2 2" xfId="132" xr:uid="{00000000-0005-0000-0000-000070000000}"/>
    <cellStyle name="60% - Accent4 3" xfId="302" xr:uid="{00000000-0005-0000-0000-000071000000}"/>
    <cellStyle name="60% - Accent4 4" xfId="416" xr:uid="{00000000-0005-0000-0000-000072000000}"/>
    <cellStyle name="60% - Accent4 5" xfId="31" xr:uid="{00000000-0005-0000-0000-000073000000}"/>
    <cellStyle name="60% - Accent5 2" xfId="100" xr:uid="{00000000-0005-0000-0000-000074000000}"/>
    <cellStyle name="60% - Accent5 2 2" xfId="133" xr:uid="{00000000-0005-0000-0000-000075000000}"/>
    <cellStyle name="60% - Accent5 3" xfId="303" xr:uid="{00000000-0005-0000-0000-000076000000}"/>
    <cellStyle name="60% - Accent5 4" xfId="417" xr:uid="{00000000-0005-0000-0000-000077000000}"/>
    <cellStyle name="60% - Accent5 5" xfId="32" xr:uid="{00000000-0005-0000-0000-000078000000}"/>
    <cellStyle name="60% - Accent6 2" xfId="104" xr:uid="{00000000-0005-0000-0000-000079000000}"/>
    <cellStyle name="60% - Accent6 2 2" xfId="134" xr:uid="{00000000-0005-0000-0000-00007A000000}"/>
    <cellStyle name="60% - Accent6 3" xfId="304" xr:uid="{00000000-0005-0000-0000-00007B000000}"/>
    <cellStyle name="60% - Accent6 4" xfId="418" xr:uid="{00000000-0005-0000-0000-00007C000000}"/>
    <cellStyle name="60% - Accent6 5" xfId="33" xr:uid="{00000000-0005-0000-0000-00007D000000}"/>
    <cellStyle name="a1" xfId="1" xr:uid="{00000000-0005-0000-0000-00007E000000}"/>
    <cellStyle name="Accent1 2" xfId="81" xr:uid="{00000000-0005-0000-0000-00007F000000}"/>
    <cellStyle name="Accent1 2 2" xfId="135" xr:uid="{00000000-0005-0000-0000-000080000000}"/>
    <cellStyle name="Accent1 3" xfId="305" xr:uid="{00000000-0005-0000-0000-000081000000}"/>
    <cellStyle name="Accent1 4" xfId="419" xr:uid="{00000000-0005-0000-0000-000082000000}"/>
    <cellStyle name="Accent1 5" xfId="35" xr:uid="{00000000-0005-0000-0000-000083000000}"/>
    <cellStyle name="Accent2 2" xfId="85" xr:uid="{00000000-0005-0000-0000-000084000000}"/>
    <cellStyle name="Accent2 2 2" xfId="136" xr:uid="{00000000-0005-0000-0000-000085000000}"/>
    <cellStyle name="Accent2 3" xfId="306" xr:uid="{00000000-0005-0000-0000-000086000000}"/>
    <cellStyle name="Accent2 4" xfId="420" xr:uid="{00000000-0005-0000-0000-000087000000}"/>
    <cellStyle name="Accent2 5" xfId="36" xr:uid="{00000000-0005-0000-0000-000088000000}"/>
    <cellStyle name="Accent3 2" xfId="89" xr:uid="{00000000-0005-0000-0000-000089000000}"/>
    <cellStyle name="Accent3 2 2" xfId="137" xr:uid="{00000000-0005-0000-0000-00008A000000}"/>
    <cellStyle name="Accent3 3" xfId="307" xr:uid="{00000000-0005-0000-0000-00008B000000}"/>
    <cellStyle name="Accent3 4" xfId="421" xr:uid="{00000000-0005-0000-0000-00008C000000}"/>
    <cellStyle name="Accent3 5" xfId="37" xr:uid="{00000000-0005-0000-0000-00008D000000}"/>
    <cellStyle name="Accent4 2" xfId="93" xr:uid="{00000000-0005-0000-0000-00008E000000}"/>
    <cellStyle name="Accent4 2 2" xfId="138" xr:uid="{00000000-0005-0000-0000-00008F000000}"/>
    <cellStyle name="Accent4 3" xfId="308" xr:uid="{00000000-0005-0000-0000-000090000000}"/>
    <cellStyle name="Accent4 4" xfId="422" xr:uid="{00000000-0005-0000-0000-000091000000}"/>
    <cellStyle name="Accent4 5" xfId="38" xr:uid="{00000000-0005-0000-0000-000092000000}"/>
    <cellStyle name="Accent5 2" xfId="97" xr:uid="{00000000-0005-0000-0000-000093000000}"/>
    <cellStyle name="Accent5 2 2" xfId="139" xr:uid="{00000000-0005-0000-0000-000094000000}"/>
    <cellStyle name="Accent5 3" xfId="309" xr:uid="{00000000-0005-0000-0000-000095000000}"/>
    <cellStyle name="Accent5 4" xfId="423" xr:uid="{00000000-0005-0000-0000-000096000000}"/>
    <cellStyle name="Accent5 5" xfId="39" xr:uid="{00000000-0005-0000-0000-000097000000}"/>
    <cellStyle name="Accent6 2" xfId="101" xr:uid="{00000000-0005-0000-0000-000098000000}"/>
    <cellStyle name="Accent6 2 2" xfId="140" xr:uid="{00000000-0005-0000-0000-000099000000}"/>
    <cellStyle name="Accent6 3" xfId="310" xr:uid="{00000000-0005-0000-0000-00009A000000}"/>
    <cellStyle name="Accent6 4" xfId="424" xr:uid="{00000000-0005-0000-0000-00009B000000}"/>
    <cellStyle name="Accent6 5" xfId="40" xr:uid="{00000000-0005-0000-0000-00009C000000}"/>
    <cellStyle name="Bad 2" xfId="70" xr:uid="{00000000-0005-0000-0000-00009D000000}"/>
    <cellStyle name="Bad 2 2" xfId="141" xr:uid="{00000000-0005-0000-0000-00009E000000}"/>
    <cellStyle name="Bad 3" xfId="311" xr:uid="{00000000-0005-0000-0000-00009F000000}"/>
    <cellStyle name="Bad 4" xfId="425" xr:uid="{00000000-0005-0000-0000-0000A0000000}"/>
    <cellStyle name="Bad 5" xfId="41" xr:uid="{00000000-0005-0000-0000-0000A1000000}"/>
    <cellStyle name="Calculation 2" xfId="74" xr:uid="{00000000-0005-0000-0000-0000A2000000}"/>
    <cellStyle name="Calculation 2 2" xfId="188" xr:uid="{00000000-0005-0000-0000-0000A3000000}"/>
    <cellStyle name="Calculation 2 2 2" xfId="229" xr:uid="{00000000-0005-0000-0000-0000A4000000}"/>
    <cellStyle name="Calculation 2 2 2 2" xfId="238" xr:uid="{00000000-0005-0000-0000-0000A5000000}"/>
    <cellStyle name="Calculation 2 2 2 2 2" xfId="273" xr:uid="{00000000-0005-0000-0000-0000A6000000}"/>
    <cellStyle name="Calculation 2 2 2 2 2 2" xfId="387" xr:uid="{00000000-0005-0000-0000-0000A7000000}"/>
    <cellStyle name="Calculation 2 2 2 2 2 2 2" xfId="567" xr:uid="{00000000-0005-0000-0000-0000A8000000}"/>
    <cellStyle name="Calculation 2 2 2 2 2 2 3" xfId="681" xr:uid="{00000000-0005-0000-0000-0000A9000000}"/>
    <cellStyle name="Calculation 2 2 2 2 2 3" xfId="523" xr:uid="{00000000-0005-0000-0000-0000AA000000}"/>
    <cellStyle name="Calculation 2 2 2 2 2 4" xfId="559" xr:uid="{00000000-0005-0000-0000-0000AB000000}"/>
    <cellStyle name="Calculation 2 2 2 2 3" xfId="717" xr:uid="{00000000-0005-0000-0000-0000AC000000}"/>
    <cellStyle name="Calculation 2 2 2 2 4" xfId="759" xr:uid="{00000000-0005-0000-0000-0000AD000000}"/>
    <cellStyle name="Calculation 2 2 2 3" xfId="248" xr:uid="{00000000-0005-0000-0000-0000AE000000}"/>
    <cellStyle name="Calculation 2 2 2 3 2" xfId="283" xr:uid="{00000000-0005-0000-0000-0000AF000000}"/>
    <cellStyle name="Calculation 2 2 2 3 2 2" xfId="397" xr:uid="{00000000-0005-0000-0000-0000B0000000}"/>
    <cellStyle name="Calculation 2 2 2 3 2 2 2" xfId="562" xr:uid="{00000000-0005-0000-0000-0000B1000000}"/>
    <cellStyle name="Calculation 2 2 2 3 2 2 3" xfId="673" xr:uid="{00000000-0005-0000-0000-0000B2000000}"/>
    <cellStyle name="Calculation 2 2 2 3 2 3" xfId="727" xr:uid="{00000000-0005-0000-0000-0000B3000000}"/>
    <cellStyle name="Calculation 2 2 2 3 2 4" xfId="763" xr:uid="{00000000-0005-0000-0000-0000B4000000}"/>
    <cellStyle name="Calculation 2 2 2 3 3" xfId="715" xr:uid="{00000000-0005-0000-0000-0000B5000000}"/>
    <cellStyle name="Calculation 2 2 2 3 4" xfId="757" xr:uid="{00000000-0005-0000-0000-0000B6000000}"/>
    <cellStyle name="Calculation 2 2 2 4" xfId="268" xr:uid="{00000000-0005-0000-0000-0000B7000000}"/>
    <cellStyle name="Calculation 2 2 2 4 2" xfId="382" xr:uid="{00000000-0005-0000-0000-0000B8000000}"/>
    <cellStyle name="Calculation 2 2 2 4 2 2" xfId="515" xr:uid="{00000000-0005-0000-0000-0000B9000000}"/>
    <cellStyle name="Calculation 2 2 2 4 2 3" xfId="578" xr:uid="{00000000-0005-0000-0000-0000BA000000}"/>
    <cellStyle name="Calculation 2 2 2 4 3" xfId="613" xr:uid="{00000000-0005-0000-0000-0000BB000000}"/>
    <cellStyle name="Calculation 2 2 2 4 4" xfId="552" xr:uid="{00000000-0005-0000-0000-0000BC000000}"/>
    <cellStyle name="Calculation 2 2 2 5" xfId="647" xr:uid="{00000000-0005-0000-0000-0000BD000000}"/>
    <cellStyle name="Calculation 2 2 2 6" xfId="736" xr:uid="{00000000-0005-0000-0000-0000BE000000}"/>
    <cellStyle name="Calculation 2 2 3" xfId="224" xr:uid="{00000000-0005-0000-0000-0000BF000000}"/>
    <cellStyle name="Calculation 2 2 3 2" xfId="243" xr:uid="{00000000-0005-0000-0000-0000C0000000}"/>
    <cellStyle name="Calculation 2 2 3 2 2" xfId="278" xr:uid="{00000000-0005-0000-0000-0000C1000000}"/>
    <cellStyle name="Calculation 2 2 3 2 2 2" xfId="392" xr:uid="{00000000-0005-0000-0000-0000C2000000}"/>
    <cellStyle name="Calculation 2 2 3 2 2 2 2" xfId="565" xr:uid="{00000000-0005-0000-0000-0000C3000000}"/>
    <cellStyle name="Calculation 2 2 3 2 2 2 3" xfId="587" xr:uid="{00000000-0005-0000-0000-0000C4000000}"/>
    <cellStyle name="Calculation 2 2 3 2 2 3" xfId="522" xr:uid="{00000000-0005-0000-0000-0000C5000000}"/>
    <cellStyle name="Calculation 2 2 3 2 2 4" xfId="737" xr:uid="{00000000-0005-0000-0000-0000C6000000}"/>
    <cellStyle name="Calculation 2 2 3 2 3" xfId="716" xr:uid="{00000000-0005-0000-0000-0000C7000000}"/>
    <cellStyle name="Calculation 2 2 3 2 4" xfId="758" xr:uid="{00000000-0005-0000-0000-0000C8000000}"/>
    <cellStyle name="Calculation 2 2 3 3" xfId="260" xr:uid="{00000000-0005-0000-0000-0000C9000000}"/>
    <cellStyle name="Calculation 2 2 3 3 2" xfId="374" xr:uid="{00000000-0005-0000-0000-0000CA000000}"/>
    <cellStyle name="Calculation 2 2 3 3 2 2" xfId="659" xr:uid="{00000000-0005-0000-0000-0000CB000000}"/>
    <cellStyle name="Calculation 2 2 3 3 2 3" xfId="679" xr:uid="{00000000-0005-0000-0000-0000CC000000}"/>
    <cellStyle name="Calculation 2 2 3 3 3" xfId="596" xr:uid="{00000000-0005-0000-0000-0000CD000000}"/>
    <cellStyle name="Calculation 2 2 3 3 4" xfId="700" xr:uid="{00000000-0005-0000-0000-0000CE000000}"/>
    <cellStyle name="Calculation 2 2 3 4" xfId="631" xr:uid="{00000000-0005-0000-0000-0000CF000000}"/>
    <cellStyle name="Calculation 2 2 3 5" xfId="615" xr:uid="{00000000-0005-0000-0000-0000D0000000}"/>
    <cellStyle name="Calculation 2 2 4" xfId="233" xr:uid="{00000000-0005-0000-0000-0000D1000000}"/>
    <cellStyle name="Calculation 2 2 4 2" xfId="265" xr:uid="{00000000-0005-0000-0000-0000D2000000}"/>
    <cellStyle name="Calculation 2 2 4 2 2" xfId="379" xr:uid="{00000000-0005-0000-0000-0000D3000000}"/>
    <cellStyle name="Calculation 2 2 4 2 2 2" xfId="658" xr:uid="{00000000-0005-0000-0000-0000D4000000}"/>
    <cellStyle name="Calculation 2 2 4 2 2 3" xfId="605" xr:uid="{00000000-0005-0000-0000-0000D5000000}"/>
    <cellStyle name="Calculation 2 2 4 2 3" xfId="595" xr:uid="{00000000-0005-0000-0000-0000D6000000}"/>
    <cellStyle name="Calculation 2 2 4 2 4" xfId="534" xr:uid="{00000000-0005-0000-0000-0000D7000000}"/>
    <cellStyle name="Calculation 2 2 4 3" xfId="628" xr:uid="{00000000-0005-0000-0000-0000D8000000}"/>
    <cellStyle name="Calculation 2 2 4 4" xfId="650" xr:uid="{00000000-0005-0000-0000-0000D9000000}"/>
    <cellStyle name="Calculation 2 2 5" xfId="253" xr:uid="{00000000-0005-0000-0000-0000DA000000}"/>
    <cellStyle name="Calculation 2 2 5 2" xfId="367" xr:uid="{00000000-0005-0000-0000-0000DB000000}"/>
    <cellStyle name="Calculation 2 2 5 2 2" xfId="518" xr:uid="{00000000-0005-0000-0000-0000DC000000}"/>
    <cellStyle name="Calculation 2 2 5 2 3" xfId="549" xr:uid="{00000000-0005-0000-0000-0000DD000000}"/>
    <cellStyle name="Calculation 2 2 5 3" xfId="714" xr:uid="{00000000-0005-0000-0000-0000DE000000}"/>
    <cellStyle name="Calculation 2 2 5 4" xfId="756" xr:uid="{00000000-0005-0000-0000-0000DF000000}"/>
    <cellStyle name="Calculation 2 2 6" xfId="535" xr:uid="{00000000-0005-0000-0000-0000E0000000}"/>
    <cellStyle name="Calculation 2 2 7" xfId="651" xr:uid="{00000000-0005-0000-0000-0000E1000000}"/>
    <cellStyle name="Calculation 2 3" xfId="142" xr:uid="{00000000-0005-0000-0000-0000E2000000}"/>
    <cellStyle name="Calculation 2 3 2" xfId="345" xr:uid="{00000000-0005-0000-0000-0000E3000000}"/>
    <cellStyle name="Calculation 2 3 2 2" xfId="612" xr:uid="{00000000-0005-0000-0000-0000E4000000}"/>
    <cellStyle name="Calculation 2 3 2 3" xfId="603" xr:uid="{00000000-0005-0000-0000-0000E5000000}"/>
    <cellStyle name="Calculation 2 3 3" xfId="724" xr:uid="{00000000-0005-0000-0000-0000E6000000}"/>
    <cellStyle name="Calculation 2 3 4" xfId="762" xr:uid="{00000000-0005-0000-0000-0000E7000000}"/>
    <cellStyle name="Calculation 3" xfId="312" xr:uid="{00000000-0005-0000-0000-0000E8000000}"/>
    <cellStyle name="Calculation 3 2" xfId="591" xr:uid="{00000000-0005-0000-0000-0000E9000000}"/>
    <cellStyle name="Calculation 3 3" xfId="721" xr:uid="{00000000-0005-0000-0000-0000EA000000}"/>
    <cellStyle name="Calculation 4" xfId="426" xr:uid="{00000000-0005-0000-0000-0000EB000000}"/>
    <cellStyle name="Calculation 4 2" xfId="676" xr:uid="{00000000-0005-0000-0000-0000EC000000}"/>
    <cellStyle name="Calculation 4 3" xfId="593" xr:uid="{00000000-0005-0000-0000-0000ED000000}"/>
    <cellStyle name="Calculation 5" xfId="42" xr:uid="{00000000-0005-0000-0000-0000EE000000}"/>
    <cellStyle name="Calculation 6" xfId="630" xr:uid="{00000000-0005-0000-0000-0000EF000000}"/>
    <cellStyle name="Calculation 7" xfId="621" xr:uid="{00000000-0005-0000-0000-0000F0000000}"/>
    <cellStyle name="Check Cell 2" xfId="76" xr:uid="{00000000-0005-0000-0000-0000F1000000}"/>
    <cellStyle name="Check Cell 2 2" xfId="143" xr:uid="{00000000-0005-0000-0000-0000F2000000}"/>
    <cellStyle name="Check Cell 3" xfId="313" xr:uid="{00000000-0005-0000-0000-0000F3000000}"/>
    <cellStyle name="Check Cell 4" xfId="427" xr:uid="{00000000-0005-0000-0000-0000F4000000}"/>
    <cellStyle name="Check Cell 5" xfId="43" xr:uid="{00000000-0005-0000-0000-0000F5000000}"/>
    <cellStyle name="Comma" xfId="2" builtinId="3"/>
    <cellStyle name="Comma [0] 2" xfId="111" xr:uid="{00000000-0005-0000-0000-0000F7000000}"/>
    <cellStyle name="Comma [0] 2 2" xfId="145" xr:uid="{00000000-0005-0000-0000-0000F8000000}"/>
    <cellStyle name="Comma [0] 2 3" xfId="146" xr:uid="{00000000-0005-0000-0000-0000F9000000}"/>
    <cellStyle name="Comma [0] 2 3 2" xfId="147" xr:uid="{00000000-0005-0000-0000-0000FA000000}"/>
    <cellStyle name="Comma [0] 2 4" xfId="144" xr:uid="{00000000-0005-0000-0000-0000FB000000}"/>
    <cellStyle name="Comma [0] 3" xfId="116" xr:uid="{00000000-0005-0000-0000-0000FC000000}"/>
    <cellStyle name="Comma 10" xfId="197" xr:uid="{00000000-0005-0000-0000-0000FD000000}"/>
    <cellStyle name="Comma 11" xfId="200" xr:uid="{00000000-0005-0000-0000-0000FE000000}"/>
    <cellStyle name="Comma 12" xfId="201" xr:uid="{00000000-0005-0000-0000-0000FF000000}"/>
    <cellStyle name="Comma 13" xfId="202" xr:uid="{00000000-0005-0000-0000-000000010000}"/>
    <cellStyle name="Comma 14" xfId="206" xr:uid="{00000000-0005-0000-0000-000001010000}"/>
    <cellStyle name="Comma 15" xfId="211" xr:uid="{00000000-0005-0000-0000-000002010000}"/>
    <cellStyle name="Comma 16" xfId="220" xr:uid="{00000000-0005-0000-0000-000003010000}"/>
    <cellStyle name="Comma 17" xfId="221" xr:uid="{00000000-0005-0000-0000-000004010000}"/>
    <cellStyle name="Comma 18" xfId="235" xr:uid="{00000000-0005-0000-0000-000005010000}"/>
    <cellStyle name="Comma 19" xfId="234" xr:uid="{00000000-0005-0000-0000-000006010000}"/>
    <cellStyle name="Comma 2" xfId="3" xr:uid="{00000000-0005-0000-0000-000007010000}"/>
    <cellStyle name="Comma 2 2" xfId="15" xr:uid="{00000000-0005-0000-0000-000008010000}"/>
    <cellStyle name="Comma 2 2 2" xfId="184" xr:uid="{00000000-0005-0000-0000-000009010000}"/>
    <cellStyle name="Comma 2 2 3" xfId="198" xr:uid="{00000000-0005-0000-0000-00000A010000}"/>
    <cellStyle name="Comma 2 2 4" xfId="148" xr:uid="{00000000-0005-0000-0000-00000B010000}"/>
    <cellStyle name="Comma 2 3" xfId="149" xr:uid="{00000000-0005-0000-0000-00000C010000}"/>
    <cellStyle name="Comma 2 3 2" xfId="150" xr:uid="{00000000-0005-0000-0000-00000D010000}"/>
    <cellStyle name="Comma 2 4" xfId="151" xr:uid="{00000000-0005-0000-0000-00000E010000}"/>
    <cellStyle name="Comma 2 5" xfId="181" xr:uid="{00000000-0005-0000-0000-00000F010000}"/>
    <cellStyle name="Comma 20" xfId="314" xr:uid="{00000000-0005-0000-0000-000010010000}"/>
    <cellStyle name="Comma 21" xfId="428" xr:uid="{00000000-0005-0000-0000-000011010000}"/>
    <cellStyle name="Comma 22" xfId="505" xr:uid="{00000000-0005-0000-0000-000012010000}"/>
    <cellStyle name="Comma 23" xfId="506" xr:uid="{00000000-0005-0000-0000-000013010000}"/>
    <cellStyle name="Comma 24" xfId="508" xr:uid="{00000000-0005-0000-0000-000014010000}"/>
    <cellStyle name="Comma 25" xfId="509" xr:uid="{00000000-0005-0000-0000-000015010000}"/>
    <cellStyle name="Comma 26" xfId="474" xr:uid="{00000000-0005-0000-0000-000016010000}"/>
    <cellStyle name="Comma 27" xfId="468" xr:uid="{00000000-0005-0000-0000-000017010000}"/>
    <cellStyle name="Comma 3" xfId="4" xr:uid="{00000000-0005-0000-0000-000018010000}"/>
    <cellStyle name="Comma 3 2" xfId="13" xr:uid="{00000000-0005-0000-0000-000019010000}"/>
    <cellStyle name="Comma 3 2 2" xfId="108" xr:uid="{00000000-0005-0000-0000-00001A010000}"/>
    <cellStyle name="Comma 4" xfId="45" xr:uid="{00000000-0005-0000-0000-00001B010000}"/>
    <cellStyle name="Comma 4 2" xfId="152" xr:uid="{00000000-0005-0000-0000-00001C010000}"/>
    <cellStyle name="Comma 4 3" xfId="205" xr:uid="{00000000-0005-0000-0000-00001D010000}"/>
    <cellStyle name="Comma 4 4" xfId="208" xr:uid="{00000000-0005-0000-0000-00001E010000}"/>
    <cellStyle name="Comma 4 5" xfId="115" xr:uid="{00000000-0005-0000-0000-00001F010000}"/>
    <cellStyle name="Comma 5" xfId="5" xr:uid="{00000000-0005-0000-0000-000020010000}"/>
    <cellStyle name="Comma 5 2" xfId="6" xr:uid="{00000000-0005-0000-0000-000021010000}"/>
    <cellStyle name="Comma 6" xfId="117" xr:uid="{00000000-0005-0000-0000-000022010000}"/>
    <cellStyle name="Comma 7" xfId="183" xr:uid="{00000000-0005-0000-0000-000023010000}"/>
    <cellStyle name="Comma 8" xfId="182" xr:uid="{00000000-0005-0000-0000-000024010000}"/>
    <cellStyle name="Comma 9" xfId="194" xr:uid="{00000000-0005-0000-0000-000025010000}"/>
    <cellStyle name="Explanatory Text 2" xfId="79" xr:uid="{00000000-0005-0000-0000-000026010000}"/>
    <cellStyle name="Explanatory Text 2 2" xfId="153" xr:uid="{00000000-0005-0000-0000-000027010000}"/>
    <cellStyle name="Explanatory Text 3" xfId="315" xr:uid="{00000000-0005-0000-0000-000028010000}"/>
    <cellStyle name="Explanatory Text 4" xfId="429" xr:uid="{00000000-0005-0000-0000-000029010000}"/>
    <cellStyle name="Explanatory Text 5" xfId="46" xr:uid="{00000000-0005-0000-0000-00002A010000}"/>
    <cellStyle name="Good 2" xfId="69" xr:uid="{00000000-0005-0000-0000-00002B010000}"/>
    <cellStyle name="Good 2 2" xfId="154" xr:uid="{00000000-0005-0000-0000-00002C010000}"/>
    <cellStyle name="Good 3" xfId="316" xr:uid="{00000000-0005-0000-0000-00002D010000}"/>
    <cellStyle name="Good 4" xfId="430" xr:uid="{00000000-0005-0000-0000-00002E010000}"/>
    <cellStyle name="Good 5" xfId="47" xr:uid="{00000000-0005-0000-0000-00002F010000}"/>
    <cellStyle name="Heading 1 2" xfId="65" xr:uid="{00000000-0005-0000-0000-000030010000}"/>
    <cellStyle name="Heading 1 2 2" xfId="155" xr:uid="{00000000-0005-0000-0000-000031010000}"/>
    <cellStyle name="Heading 1 3" xfId="317" xr:uid="{00000000-0005-0000-0000-000032010000}"/>
    <cellStyle name="Heading 1 4" xfId="431" xr:uid="{00000000-0005-0000-0000-000033010000}"/>
    <cellStyle name="Heading 1 5" xfId="48" xr:uid="{00000000-0005-0000-0000-000034010000}"/>
    <cellStyle name="Heading 2 2" xfId="66" xr:uid="{00000000-0005-0000-0000-000035010000}"/>
    <cellStyle name="Heading 2 2 2" xfId="156" xr:uid="{00000000-0005-0000-0000-000036010000}"/>
    <cellStyle name="Heading 2 3" xfId="318" xr:uid="{00000000-0005-0000-0000-000037010000}"/>
    <cellStyle name="Heading 2 4" xfId="432" xr:uid="{00000000-0005-0000-0000-000038010000}"/>
    <cellStyle name="Heading 2 5" xfId="49" xr:uid="{00000000-0005-0000-0000-000039010000}"/>
    <cellStyle name="Heading 3 2" xfId="67" xr:uid="{00000000-0005-0000-0000-00003A010000}"/>
    <cellStyle name="Heading 3 2 2" xfId="157" xr:uid="{00000000-0005-0000-0000-00003B010000}"/>
    <cellStyle name="Heading 3 3" xfId="319" xr:uid="{00000000-0005-0000-0000-00003C010000}"/>
    <cellStyle name="Heading 3 4" xfId="433" xr:uid="{00000000-0005-0000-0000-00003D010000}"/>
    <cellStyle name="Heading 3 5" xfId="50" xr:uid="{00000000-0005-0000-0000-00003E010000}"/>
    <cellStyle name="Heading 4 2" xfId="68" xr:uid="{00000000-0005-0000-0000-00003F010000}"/>
    <cellStyle name="Heading 4 2 2" xfId="158" xr:uid="{00000000-0005-0000-0000-000040010000}"/>
    <cellStyle name="Heading 4 3" xfId="320" xr:uid="{00000000-0005-0000-0000-000041010000}"/>
    <cellStyle name="Heading 4 4" xfId="434" xr:uid="{00000000-0005-0000-0000-000042010000}"/>
    <cellStyle name="Heading 4 5" xfId="51" xr:uid="{00000000-0005-0000-0000-000043010000}"/>
    <cellStyle name="Input 2" xfId="72" xr:uid="{00000000-0005-0000-0000-000044010000}"/>
    <cellStyle name="Input 2 2" xfId="187" xr:uid="{00000000-0005-0000-0000-000045010000}"/>
    <cellStyle name="Input 2 2 2" xfId="228" xr:uid="{00000000-0005-0000-0000-000046010000}"/>
    <cellStyle name="Input 2 2 2 2" xfId="237" xr:uid="{00000000-0005-0000-0000-000047010000}"/>
    <cellStyle name="Input 2 2 2 2 2" xfId="272" xr:uid="{00000000-0005-0000-0000-000048010000}"/>
    <cellStyle name="Input 2 2 2 2 2 2" xfId="386" xr:uid="{00000000-0005-0000-0000-000049010000}"/>
    <cellStyle name="Input 2 2 2 2 2 2 2" xfId="582" xr:uid="{00000000-0005-0000-0000-00004A010000}"/>
    <cellStyle name="Input 2 2 2 2 2 2 3" xfId="675" xr:uid="{00000000-0005-0000-0000-00004B010000}"/>
    <cellStyle name="Input 2 2 2 2 2 3" xfId="536" xr:uid="{00000000-0005-0000-0000-00004C010000}"/>
    <cellStyle name="Input 2 2 2 2 2 4" xfId="708" xr:uid="{00000000-0005-0000-0000-00004D010000}"/>
    <cellStyle name="Input 2 2 2 2 3" xfId="530" xr:uid="{00000000-0005-0000-0000-00004E010000}"/>
    <cellStyle name="Input 2 2 2 2 4" xfId="654" xr:uid="{00000000-0005-0000-0000-00004F010000}"/>
    <cellStyle name="Input 2 2 2 3" xfId="247" xr:uid="{00000000-0005-0000-0000-000050010000}"/>
    <cellStyle name="Input 2 2 2 3 2" xfId="282" xr:uid="{00000000-0005-0000-0000-000051010000}"/>
    <cellStyle name="Input 2 2 2 3 2 2" xfId="396" xr:uid="{00000000-0005-0000-0000-000052010000}"/>
    <cellStyle name="Input 2 2 2 3 2 2 2" xfId="580" xr:uid="{00000000-0005-0000-0000-000053010000}"/>
    <cellStyle name="Input 2 2 2 3 2 2 3" xfId="571" xr:uid="{00000000-0005-0000-0000-000054010000}"/>
    <cellStyle name="Input 2 2 2 3 2 3" xfId="722" xr:uid="{00000000-0005-0000-0000-000055010000}"/>
    <cellStyle name="Input 2 2 2 3 2 4" xfId="760" xr:uid="{00000000-0005-0000-0000-000056010000}"/>
    <cellStyle name="Input 2 2 2 3 3" xfId="528" xr:uid="{00000000-0005-0000-0000-000057010000}"/>
    <cellStyle name="Input 2 2 2 3 4" xfId="686" xr:uid="{00000000-0005-0000-0000-000058010000}"/>
    <cellStyle name="Input 2 2 2 4" xfId="267" xr:uid="{00000000-0005-0000-0000-000059010000}"/>
    <cellStyle name="Input 2 2 2 4 2" xfId="381" xr:uid="{00000000-0005-0000-0000-00005A010000}"/>
    <cellStyle name="Input 2 2 2 4 2 2" xfId="553" xr:uid="{00000000-0005-0000-0000-00005B010000}"/>
    <cellStyle name="Input 2 2 2 4 2 3" xfId="627" xr:uid="{00000000-0005-0000-0000-00005C010000}"/>
    <cellStyle name="Input 2 2 2 4 3" xfId="524" xr:uid="{00000000-0005-0000-0000-00005D010000}"/>
    <cellStyle name="Input 2 2 2 4 4" xfId="564" xr:uid="{00000000-0005-0000-0000-00005E010000}"/>
    <cellStyle name="Input 2 2 2 5" xfId="696" xr:uid="{00000000-0005-0000-0000-00005F010000}"/>
    <cellStyle name="Input 2 2 2 6" xfId="744" xr:uid="{00000000-0005-0000-0000-000060010000}"/>
    <cellStyle name="Input 2 2 3" xfId="225" xr:uid="{00000000-0005-0000-0000-000061010000}"/>
    <cellStyle name="Input 2 2 3 2" xfId="244" xr:uid="{00000000-0005-0000-0000-000062010000}"/>
    <cellStyle name="Input 2 2 3 2 2" xfId="279" xr:uid="{00000000-0005-0000-0000-000063010000}"/>
    <cellStyle name="Input 2 2 3 2 2 2" xfId="393" xr:uid="{00000000-0005-0000-0000-000064010000}"/>
    <cellStyle name="Input 2 2 3 2 2 2 2" xfId="512" xr:uid="{00000000-0005-0000-0000-000065010000}"/>
    <cellStyle name="Input 2 2 3 2 2 2 3" xfId="554" xr:uid="{00000000-0005-0000-0000-000066010000}"/>
    <cellStyle name="Input 2 2 3 2 2 3" xfId="570" xr:uid="{00000000-0005-0000-0000-000067010000}"/>
    <cellStyle name="Input 2 2 3 2 2 4" xfId="531" xr:uid="{00000000-0005-0000-0000-000068010000}"/>
    <cellStyle name="Input 2 2 3 2 3" xfId="667" xr:uid="{00000000-0005-0000-0000-000069010000}"/>
    <cellStyle name="Input 2 2 3 2 4" xfId="720" xr:uid="{00000000-0005-0000-0000-00006A010000}"/>
    <cellStyle name="Input 2 2 3 3" xfId="261" xr:uid="{00000000-0005-0000-0000-00006B010000}"/>
    <cellStyle name="Input 2 2 3 3 2" xfId="375" xr:uid="{00000000-0005-0000-0000-00006C010000}"/>
    <cellStyle name="Input 2 2 3 3 2 2" xfId="584" xr:uid="{00000000-0005-0000-0000-00006D010000}"/>
    <cellStyle name="Input 2 2 3 3 2 3" xfId="677" xr:uid="{00000000-0005-0000-0000-00006E010000}"/>
    <cellStyle name="Input 2 2 3 3 3" xfId="544" xr:uid="{00000000-0005-0000-0000-00006F010000}"/>
    <cellStyle name="Input 2 2 3 3 4" xfId="733" xr:uid="{00000000-0005-0000-0000-000070010000}"/>
    <cellStyle name="Input 2 2 3 4" xfId="625" xr:uid="{00000000-0005-0000-0000-000071010000}"/>
    <cellStyle name="Input 2 2 3 5" xfId="734" xr:uid="{00000000-0005-0000-0000-000072010000}"/>
    <cellStyle name="Input 2 2 4" xfId="213" xr:uid="{00000000-0005-0000-0000-000073010000}"/>
    <cellStyle name="Input 2 2 4 2" xfId="264" xr:uid="{00000000-0005-0000-0000-000074010000}"/>
    <cellStyle name="Input 2 2 4 2 2" xfId="378" xr:uid="{00000000-0005-0000-0000-000075010000}"/>
    <cellStyle name="Input 2 2 4 2 2 2" xfId="705" xr:uid="{00000000-0005-0000-0000-000076010000}"/>
    <cellStyle name="Input 2 2 4 2 2 3" xfId="750" xr:uid="{00000000-0005-0000-0000-000077010000}"/>
    <cellStyle name="Input 2 2 4 2 3" xfId="663" xr:uid="{00000000-0005-0000-0000-000078010000}"/>
    <cellStyle name="Input 2 2 4 2 4" xfId="687" xr:uid="{00000000-0005-0000-0000-000079010000}"/>
    <cellStyle name="Input 2 2 4 3" xfId="678" xr:uid="{00000000-0005-0000-0000-00007A010000}"/>
    <cellStyle name="Input 2 2 4 4" xfId="634" xr:uid="{00000000-0005-0000-0000-00007B010000}"/>
    <cellStyle name="Input 2 2 5" xfId="252" xr:uid="{00000000-0005-0000-0000-00007C010000}"/>
    <cellStyle name="Input 2 2 5 2" xfId="366" xr:uid="{00000000-0005-0000-0000-00007D010000}"/>
    <cellStyle name="Input 2 2 5 2 2" xfId="560" xr:uid="{00000000-0005-0000-0000-00007E010000}"/>
    <cellStyle name="Input 2 2 5 2 3" xfId="690" xr:uid="{00000000-0005-0000-0000-00007F010000}"/>
    <cellStyle name="Input 2 2 5 3" xfId="527" xr:uid="{00000000-0005-0000-0000-000080010000}"/>
    <cellStyle name="Input 2 2 5 4" xfId="637" xr:uid="{00000000-0005-0000-0000-000081010000}"/>
    <cellStyle name="Input 2 2 6" xfId="574" xr:uid="{00000000-0005-0000-0000-000082010000}"/>
    <cellStyle name="Input 2 2 7" xfId="607" xr:uid="{00000000-0005-0000-0000-000083010000}"/>
    <cellStyle name="Input 2 3" xfId="159" xr:uid="{00000000-0005-0000-0000-000084010000}"/>
    <cellStyle name="Input 2 3 2" xfId="346" xr:uid="{00000000-0005-0000-0000-000085010000}"/>
    <cellStyle name="Input 2 3 2 2" xfId="548" xr:uid="{00000000-0005-0000-0000-000086010000}"/>
    <cellStyle name="Input 2 3 2 3" xfId="684" xr:uid="{00000000-0005-0000-0000-000087010000}"/>
    <cellStyle name="Input 2 3 3" xfId="568" xr:uid="{00000000-0005-0000-0000-000088010000}"/>
    <cellStyle name="Input 2 3 4" xfId="632" xr:uid="{00000000-0005-0000-0000-000089010000}"/>
    <cellStyle name="Input 3" xfId="321" xr:uid="{00000000-0005-0000-0000-00008A010000}"/>
    <cellStyle name="Input 3 2" xfId="710" xr:uid="{00000000-0005-0000-0000-00008B010000}"/>
    <cellStyle name="Input 3 3" xfId="753" xr:uid="{00000000-0005-0000-0000-00008C010000}"/>
    <cellStyle name="Input 4" xfId="435" xr:uid="{00000000-0005-0000-0000-00008D010000}"/>
    <cellStyle name="Input 4 2" xfId="579" xr:uid="{00000000-0005-0000-0000-00008E010000}"/>
    <cellStyle name="Input 4 3" xfId="671" xr:uid="{00000000-0005-0000-0000-00008F010000}"/>
    <cellStyle name="Input 5" xfId="52" xr:uid="{00000000-0005-0000-0000-000090010000}"/>
    <cellStyle name="Input 6" xfId="572" xr:uid="{00000000-0005-0000-0000-000091010000}"/>
    <cellStyle name="Input 7" xfId="590" xr:uid="{00000000-0005-0000-0000-000092010000}"/>
    <cellStyle name="Linked Cell 2" xfId="75" xr:uid="{00000000-0005-0000-0000-000093010000}"/>
    <cellStyle name="Linked Cell 2 2" xfId="160" xr:uid="{00000000-0005-0000-0000-000094010000}"/>
    <cellStyle name="Linked Cell 3" xfId="322" xr:uid="{00000000-0005-0000-0000-000095010000}"/>
    <cellStyle name="Linked Cell 4" xfId="436" xr:uid="{00000000-0005-0000-0000-000096010000}"/>
    <cellStyle name="Linked Cell 5" xfId="53" xr:uid="{00000000-0005-0000-0000-000097010000}"/>
    <cellStyle name="MS_Arabic" xfId="7" xr:uid="{00000000-0005-0000-0000-000098010000}"/>
    <cellStyle name="Neutral 2" xfId="71" xr:uid="{00000000-0005-0000-0000-000099010000}"/>
    <cellStyle name="Neutral 2 2" xfId="161" xr:uid="{00000000-0005-0000-0000-00009A010000}"/>
    <cellStyle name="Neutral 3" xfId="323" xr:uid="{00000000-0005-0000-0000-00009B010000}"/>
    <cellStyle name="Neutral 4" xfId="437" xr:uid="{00000000-0005-0000-0000-00009C010000}"/>
    <cellStyle name="Neutral 5" xfId="54" xr:uid="{00000000-0005-0000-0000-00009D010000}"/>
    <cellStyle name="Normal" xfId="0" builtinId="0"/>
    <cellStyle name="Normal 10" xfId="767" xr:uid="{00000000-0005-0000-0000-00009F010000}"/>
    <cellStyle name="Normal 11" xfId="768" xr:uid="{A346F4FA-EE97-4169-B203-5D37A1034B87}"/>
    <cellStyle name="Normal 2" xfId="8" xr:uid="{00000000-0005-0000-0000-0000A0010000}"/>
    <cellStyle name="Normal 2 2" xfId="14" xr:uid="{00000000-0005-0000-0000-0000A1010000}"/>
    <cellStyle name="Normal 2 2 2" xfId="163" xr:uid="{00000000-0005-0000-0000-0000A2010000}"/>
    <cellStyle name="Normal 2 2 3" xfId="162" xr:uid="{00000000-0005-0000-0000-0000A3010000}"/>
    <cellStyle name="Normal 2 3" xfId="164" xr:uid="{00000000-0005-0000-0000-0000A4010000}"/>
    <cellStyle name="Normal 2 3 2" xfId="165" xr:uid="{00000000-0005-0000-0000-0000A5010000}"/>
    <cellStyle name="Normal 2 4" xfId="55" xr:uid="{00000000-0005-0000-0000-0000A6010000}"/>
    <cellStyle name="Normal 2 4 2" xfId="195" xr:uid="{00000000-0005-0000-0000-0000A7010000}"/>
    <cellStyle name="Normal 2 4 3" xfId="324" xr:uid="{00000000-0005-0000-0000-0000A8010000}"/>
    <cellStyle name="Normal 2 5" xfId="107" xr:uid="{00000000-0005-0000-0000-0000A9010000}"/>
    <cellStyle name="Normal 3" xfId="9" xr:uid="{00000000-0005-0000-0000-0000AA010000}"/>
    <cellStyle name="Normal 3 2" xfId="114" xr:uid="{00000000-0005-0000-0000-0000AB010000}"/>
    <cellStyle name="Normal 3 3" xfId="204" xr:uid="{00000000-0005-0000-0000-0000AC010000}"/>
    <cellStyle name="Normal 3 3 2" xfId="358" xr:uid="{00000000-0005-0000-0000-0000AD010000}"/>
    <cellStyle name="Normal 3 3 2 2" xfId="498" xr:uid="{00000000-0005-0000-0000-0000AE010000}"/>
    <cellStyle name="Normal 3 3 3" xfId="466" xr:uid="{00000000-0005-0000-0000-0000AF010000}"/>
    <cellStyle name="Normal 3 4" xfId="106" xr:uid="{00000000-0005-0000-0000-0000B0010000}"/>
    <cellStyle name="Normal 3 5" xfId="61" xr:uid="{00000000-0005-0000-0000-0000B1010000}"/>
    <cellStyle name="Normal 38 4" xfId="166" xr:uid="{00000000-0005-0000-0000-0000B2010000}"/>
    <cellStyle name="Normal 4" xfId="10" xr:uid="{00000000-0005-0000-0000-0000B3010000}"/>
    <cellStyle name="Normal 4 2" xfId="167" xr:uid="{00000000-0005-0000-0000-0000B4010000}"/>
    <cellStyle name="Normal 4 2 2" xfId="215" xr:uid="{00000000-0005-0000-0000-0000B5010000}"/>
    <cellStyle name="Normal 4 2 2 2" xfId="360" xr:uid="{00000000-0005-0000-0000-0000B6010000}"/>
    <cellStyle name="Normal 4 2 2 2 2" xfId="500" xr:uid="{00000000-0005-0000-0000-0000B7010000}"/>
    <cellStyle name="Normal 4 2 2 3" xfId="469" xr:uid="{00000000-0005-0000-0000-0000B8010000}"/>
    <cellStyle name="Normal 4 2 3" xfId="347" xr:uid="{00000000-0005-0000-0000-0000B9010000}"/>
    <cellStyle name="Normal 4 2 3 2" xfId="490" xr:uid="{00000000-0005-0000-0000-0000BA010000}"/>
    <cellStyle name="Normal 4 2 4" xfId="458" xr:uid="{00000000-0005-0000-0000-0000BB010000}"/>
    <cellStyle name="Normal 4 3" xfId="185" xr:uid="{00000000-0005-0000-0000-0000BC010000}"/>
    <cellStyle name="Normal 4 3 2" xfId="217" xr:uid="{00000000-0005-0000-0000-0000BD010000}"/>
    <cellStyle name="Normal 4 3 2 2" xfId="362" xr:uid="{00000000-0005-0000-0000-0000BE010000}"/>
    <cellStyle name="Normal 4 3 2 2 2" xfId="502" xr:uid="{00000000-0005-0000-0000-0000BF010000}"/>
    <cellStyle name="Normal 4 3 2 3" xfId="471" xr:uid="{00000000-0005-0000-0000-0000C0010000}"/>
    <cellStyle name="Normal 4 3 3" xfId="353" xr:uid="{00000000-0005-0000-0000-0000C1010000}"/>
    <cellStyle name="Normal 4 3 3 2" xfId="493" xr:uid="{00000000-0005-0000-0000-0000C2010000}"/>
    <cellStyle name="Normal 4 3 4" xfId="461" xr:uid="{00000000-0005-0000-0000-0000C3010000}"/>
    <cellStyle name="Normal 4 4" xfId="199" xr:uid="{00000000-0005-0000-0000-0000C4010000}"/>
    <cellStyle name="Normal 4 4 2" xfId="356" xr:uid="{00000000-0005-0000-0000-0000C5010000}"/>
    <cellStyle name="Normal 4 4 2 2" xfId="496" xr:uid="{00000000-0005-0000-0000-0000C6010000}"/>
    <cellStyle name="Normal 4 4 3" xfId="464" xr:uid="{00000000-0005-0000-0000-0000C7010000}"/>
    <cellStyle name="Normal 4 5" xfId="105" xr:uid="{00000000-0005-0000-0000-0000C8010000}"/>
    <cellStyle name="Normal 4 5 2" xfId="344" xr:uid="{00000000-0005-0000-0000-0000C9010000}"/>
    <cellStyle name="Normal 4 5 2 2" xfId="489" xr:uid="{00000000-0005-0000-0000-0000CA010000}"/>
    <cellStyle name="Normal 4 5 3" xfId="457" xr:uid="{00000000-0005-0000-0000-0000CB010000}"/>
    <cellStyle name="Normal 4 6" xfId="330" xr:uid="{00000000-0005-0000-0000-0000CC010000}"/>
    <cellStyle name="Normal 4 6 2" xfId="475" xr:uid="{00000000-0005-0000-0000-0000CD010000}"/>
    <cellStyle name="Normal 4 7" xfId="443" xr:uid="{00000000-0005-0000-0000-0000CE010000}"/>
    <cellStyle name="Normal 4 8" xfId="63" xr:uid="{00000000-0005-0000-0000-0000CF010000}"/>
    <cellStyle name="Normal 40" xfId="168" xr:uid="{00000000-0005-0000-0000-0000D0010000}"/>
    <cellStyle name="Normal 40 2" xfId="169" xr:uid="{00000000-0005-0000-0000-0000D1010000}"/>
    <cellStyle name="Normal 40 2 2" xfId="170" xr:uid="{00000000-0005-0000-0000-0000D2010000}"/>
    <cellStyle name="Normal 47" xfId="171" xr:uid="{00000000-0005-0000-0000-0000D3010000}"/>
    <cellStyle name="Normal 49" xfId="172" xr:uid="{00000000-0005-0000-0000-0000D4010000}"/>
    <cellStyle name="Normal 5" xfId="11" xr:uid="{00000000-0005-0000-0000-0000D5010000}"/>
    <cellStyle name="Normal 5 2" xfId="173" xr:uid="{00000000-0005-0000-0000-0000D6010000}"/>
    <cellStyle name="Normal 5 2 2" xfId="216" xr:uid="{00000000-0005-0000-0000-0000D7010000}"/>
    <cellStyle name="Normal 5 2 2 2" xfId="361" xr:uid="{00000000-0005-0000-0000-0000D8010000}"/>
    <cellStyle name="Normal 5 2 2 2 2" xfId="501" xr:uid="{00000000-0005-0000-0000-0000D9010000}"/>
    <cellStyle name="Normal 5 2 2 3" xfId="470" xr:uid="{00000000-0005-0000-0000-0000DA010000}"/>
    <cellStyle name="Normal 5 2 3" xfId="348" xr:uid="{00000000-0005-0000-0000-0000DB010000}"/>
    <cellStyle name="Normal 5 2 3 2" xfId="491" xr:uid="{00000000-0005-0000-0000-0000DC010000}"/>
    <cellStyle name="Normal 5 2 4" xfId="459" xr:uid="{00000000-0005-0000-0000-0000DD010000}"/>
    <cellStyle name="Normal 5 3" xfId="189" xr:uid="{00000000-0005-0000-0000-0000DE010000}"/>
    <cellStyle name="Normal 5 3 2" xfId="218" xr:uid="{00000000-0005-0000-0000-0000DF010000}"/>
    <cellStyle name="Normal 5 3 2 2" xfId="363" xr:uid="{00000000-0005-0000-0000-0000E0010000}"/>
    <cellStyle name="Normal 5 3 2 2 2" xfId="503" xr:uid="{00000000-0005-0000-0000-0000E1010000}"/>
    <cellStyle name="Normal 5 3 2 3" xfId="472" xr:uid="{00000000-0005-0000-0000-0000E2010000}"/>
    <cellStyle name="Normal 5 3 3" xfId="354" xr:uid="{00000000-0005-0000-0000-0000E3010000}"/>
    <cellStyle name="Normal 5 3 3 2" xfId="494" xr:uid="{00000000-0005-0000-0000-0000E4010000}"/>
    <cellStyle name="Normal 5 3 4" xfId="462" xr:uid="{00000000-0005-0000-0000-0000E5010000}"/>
    <cellStyle name="Normal 5 4" xfId="203" xr:uid="{00000000-0005-0000-0000-0000E6010000}"/>
    <cellStyle name="Normal 5 4 2" xfId="357" xr:uid="{00000000-0005-0000-0000-0000E7010000}"/>
    <cellStyle name="Normal 5 4 2 2" xfId="497" xr:uid="{00000000-0005-0000-0000-0000E8010000}"/>
    <cellStyle name="Normal 5 4 3" xfId="465" xr:uid="{00000000-0005-0000-0000-0000E9010000}"/>
    <cellStyle name="Normal 52" xfId="174" xr:uid="{00000000-0005-0000-0000-0000EA010000}"/>
    <cellStyle name="Normal 6" xfId="193" xr:uid="{00000000-0005-0000-0000-0000EB010000}"/>
    <cellStyle name="Normal 7" xfId="207" xr:uid="{00000000-0005-0000-0000-0000EC010000}"/>
    <cellStyle name="Normal 8" xfId="286" xr:uid="{00000000-0005-0000-0000-0000ED010000}"/>
    <cellStyle name="Normal 9" xfId="400" xr:uid="{00000000-0005-0000-0000-0000EE010000}"/>
    <cellStyle name="Normal 9 2" xfId="507" xr:uid="{00000000-0005-0000-0000-0000EF010000}"/>
    <cellStyle name="Normal_الأصلية والمناقلات" xfId="12" xr:uid="{00000000-0005-0000-0000-0000F0010000}"/>
    <cellStyle name="Note 2" xfId="78" xr:uid="{00000000-0005-0000-0000-0000F1010000}"/>
    <cellStyle name="Note 2 2" xfId="186" xr:uid="{00000000-0005-0000-0000-0000F2010000}"/>
    <cellStyle name="Note 2 2 2" xfId="227" xr:uid="{00000000-0005-0000-0000-0000F3010000}"/>
    <cellStyle name="Note 2 2 2 2" xfId="236" xr:uid="{00000000-0005-0000-0000-0000F4010000}"/>
    <cellStyle name="Note 2 2 2 2 2" xfId="271" xr:uid="{00000000-0005-0000-0000-0000F5010000}"/>
    <cellStyle name="Note 2 2 2 2 2 2" xfId="385" xr:uid="{00000000-0005-0000-0000-0000F6010000}"/>
    <cellStyle name="Note 2 2 2 2 2 2 2" xfId="657" xr:uid="{00000000-0005-0000-0000-0000F7010000}"/>
    <cellStyle name="Note 2 2 2 2 2 2 3" xfId="648" xr:uid="{00000000-0005-0000-0000-0000F8010000}"/>
    <cellStyle name="Note 2 2 2 2 2 3" xfId="576" xr:uid="{00000000-0005-0000-0000-0000F9010000}"/>
    <cellStyle name="Note 2 2 2 2 2 4" xfId="682" xr:uid="{00000000-0005-0000-0000-0000FA010000}"/>
    <cellStyle name="Note 2 2 2 2 3" xfId="546" xr:uid="{00000000-0005-0000-0000-0000FB010000}"/>
    <cellStyle name="Note 2 2 2 2 4" xfId="610" xr:uid="{00000000-0005-0000-0000-0000FC010000}"/>
    <cellStyle name="Note 2 2 2 3" xfId="246" xr:uid="{00000000-0005-0000-0000-0000FD010000}"/>
    <cellStyle name="Note 2 2 2 3 2" xfId="281" xr:uid="{00000000-0005-0000-0000-0000FE010000}"/>
    <cellStyle name="Note 2 2 2 3 2 2" xfId="395" xr:uid="{00000000-0005-0000-0000-0000FF010000}"/>
    <cellStyle name="Note 2 2 2 3 2 2 2" xfId="655" xr:uid="{00000000-0005-0000-0000-000000020000}"/>
    <cellStyle name="Note 2 2 2 3 2 2 3" xfId="556" xr:uid="{00000000-0005-0000-0000-000001020000}"/>
    <cellStyle name="Note 2 2 2 3 2 3" xfId="521" xr:uid="{00000000-0005-0000-0000-000002020000}"/>
    <cellStyle name="Note 2 2 2 3 2 4" xfId="670" xr:uid="{00000000-0005-0000-0000-000003020000}"/>
    <cellStyle name="Note 2 2 2 3 3" xfId="542" xr:uid="{00000000-0005-0000-0000-000004020000}"/>
    <cellStyle name="Note 2 2 2 3 4" xfId="563" xr:uid="{00000000-0005-0000-0000-000005020000}"/>
    <cellStyle name="Note 2 2 2 4" xfId="266" xr:uid="{00000000-0005-0000-0000-000006020000}"/>
    <cellStyle name="Note 2 2 2 4 2" xfId="380" xr:uid="{00000000-0005-0000-0000-000007020000}"/>
    <cellStyle name="Note 2 2 2 4 2 2" xfId="583" xr:uid="{00000000-0005-0000-0000-000008020000}"/>
    <cellStyle name="Note 2 2 2 4 2 3" xfId="520" xr:uid="{00000000-0005-0000-0000-000009020000}"/>
    <cellStyle name="Note 2 2 2 4 3" xfId="551" xr:uid="{00000000-0005-0000-0000-00000A020000}"/>
    <cellStyle name="Note 2 2 2 4 4" xfId="730" xr:uid="{00000000-0005-0000-0000-00000B020000}"/>
    <cellStyle name="Note 2 2 2 5" xfId="642" xr:uid="{00000000-0005-0000-0000-00000C020000}"/>
    <cellStyle name="Note 2 2 2 6" xfId="606" xr:uid="{00000000-0005-0000-0000-00000D020000}"/>
    <cellStyle name="Note 2 2 3" xfId="226" xr:uid="{00000000-0005-0000-0000-00000E020000}"/>
    <cellStyle name="Note 2 2 3 2" xfId="245" xr:uid="{00000000-0005-0000-0000-00000F020000}"/>
    <cellStyle name="Note 2 2 3 2 2" xfId="280" xr:uid="{00000000-0005-0000-0000-000010020000}"/>
    <cellStyle name="Note 2 2 3 2 2 2" xfId="394" xr:uid="{00000000-0005-0000-0000-000011020000}"/>
    <cellStyle name="Note 2 2 3 2 2 2 2" xfId="702" xr:uid="{00000000-0005-0000-0000-000012020000}"/>
    <cellStyle name="Note 2 2 3 2 2 2 3" xfId="747" xr:uid="{00000000-0005-0000-0000-000013020000}"/>
    <cellStyle name="Note 2 2 3 2 2 3" xfId="538" xr:uid="{00000000-0005-0000-0000-000014020000}"/>
    <cellStyle name="Note 2 2 3 2 2 4" xfId="569" xr:uid="{00000000-0005-0000-0000-000015020000}"/>
    <cellStyle name="Note 2 2 3 2 3" xfId="599" xr:uid="{00000000-0005-0000-0000-000016020000}"/>
    <cellStyle name="Note 2 2 3 2 4" xfId="629" xr:uid="{00000000-0005-0000-0000-000017020000}"/>
    <cellStyle name="Note 2 2 3 3" xfId="262" xr:uid="{00000000-0005-0000-0000-000018020000}"/>
    <cellStyle name="Note 2 2 3 3 2" xfId="376" xr:uid="{00000000-0005-0000-0000-000019020000}"/>
    <cellStyle name="Note 2 2 3 3 2 2" xfId="555" xr:uid="{00000000-0005-0000-0000-00001A020000}"/>
    <cellStyle name="Note 2 2 3 3 2 3" xfId="566" xr:uid="{00000000-0005-0000-0000-00001B020000}"/>
    <cellStyle name="Note 2 2 3 3 3" xfId="525" xr:uid="{00000000-0005-0000-0000-00001C020000}"/>
    <cellStyle name="Note 2 2 3 3 4" xfId="640" xr:uid="{00000000-0005-0000-0000-00001D020000}"/>
    <cellStyle name="Note 2 2 3 4" xfId="692" xr:uid="{00000000-0005-0000-0000-00001E020000}"/>
    <cellStyle name="Note 2 2 3 5" xfId="741" xr:uid="{00000000-0005-0000-0000-00001F020000}"/>
    <cellStyle name="Note 2 2 4" xfId="232" xr:uid="{00000000-0005-0000-0000-000020020000}"/>
    <cellStyle name="Note 2 2 4 2" xfId="263" xr:uid="{00000000-0005-0000-0000-000021020000}"/>
    <cellStyle name="Note 2 2 4 2 2" xfId="377" xr:uid="{00000000-0005-0000-0000-000022020000}"/>
    <cellStyle name="Note 2 2 4 2 2 2" xfId="516" xr:uid="{00000000-0005-0000-0000-000023020000}"/>
    <cellStyle name="Note 2 2 4 2 2 3" xfId="573" xr:uid="{00000000-0005-0000-0000-000024020000}"/>
    <cellStyle name="Note 2 2 4 2 3" xfId="712" xr:uid="{00000000-0005-0000-0000-000025020000}"/>
    <cellStyle name="Note 2 2 4 2 4" xfId="754" xr:uid="{00000000-0005-0000-0000-000026020000}"/>
    <cellStyle name="Note 2 2 4 3" xfId="644" xr:uid="{00000000-0005-0000-0000-000027020000}"/>
    <cellStyle name="Note 2 2 4 4" xfId="718" xr:uid="{00000000-0005-0000-0000-000028020000}"/>
    <cellStyle name="Note 2 2 5" xfId="251" xr:uid="{00000000-0005-0000-0000-000029020000}"/>
    <cellStyle name="Note 2 2 5 2" xfId="365" xr:uid="{00000000-0005-0000-0000-00002A020000}"/>
    <cellStyle name="Note 2 2 5 2 2" xfId="586" xr:uid="{00000000-0005-0000-0000-00002B020000}"/>
    <cellStyle name="Note 2 2 5 2 3" xfId="620" xr:uid="{00000000-0005-0000-0000-00002C020000}"/>
    <cellStyle name="Note 2 2 5 3" xfId="541" xr:uid="{00000000-0005-0000-0000-00002D020000}"/>
    <cellStyle name="Note 2 2 5 4" xfId="62" xr:uid="{00000000-0005-0000-0000-00002E020000}"/>
    <cellStyle name="Note 2 2 6" xfId="616" xr:uid="{00000000-0005-0000-0000-00002F020000}"/>
    <cellStyle name="Note 2 2 7" xfId="537" xr:uid="{00000000-0005-0000-0000-000030020000}"/>
    <cellStyle name="Note 2 3" xfId="175" xr:uid="{00000000-0005-0000-0000-000031020000}"/>
    <cellStyle name="Note 2 3 2" xfId="349" xr:uid="{00000000-0005-0000-0000-000032020000}"/>
    <cellStyle name="Note 2 3 2 2" xfId="662" xr:uid="{00000000-0005-0000-0000-000033020000}"/>
    <cellStyle name="Note 2 3 2 3" xfId="674" xr:uid="{00000000-0005-0000-0000-000034020000}"/>
    <cellStyle name="Note 2 3 3" xfId="723" xr:uid="{00000000-0005-0000-0000-000035020000}"/>
    <cellStyle name="Note 2 3 4" xfId="761" xr:uid="{00000000-0005-0000-0000-000036020000}"/>
    <cellStyle name="Note 2 4" xfId="331" xr:uid="{00000000-0005-0000-0000-000037020000}"/>
    <cellStyle name="Note 2 4 2" xfId="476" xr:uid="{00000000-0005-0000-0000-000038020000}"/>
    <cellStyle name="Note 2 5" xfId="444" xr:uid="{00000000-0005-0000-0000-000039020000}"/>
    <cellStyle name="Note 3" xfId="176" xr:uid="{00000000-0005-0000-0000-00003A020000}"/>
    <cellStyle name="Note 3 2" xfId="190" xr:uid="{00000000-0005-0000-0000-00003B020000}"/>
    <cellStyle name="Note 3 2 2" xfId="219" xr:uid="{00000000-0005-0000-0000-00003C020000}"/>
    <cellStyle name="Note 3 2 2 2" xfId="364" xr:uid="{00000000-0005-0000-0000-00003D020000}"/>
    <cellStyle name="Note 3 2 2 2 2" xfId="504" xr:uid="{00000000-0005-0000-0000-00003E020000}"/>
    <cellStyle name="Note 3 2 2 3" xfId="473" xr:uid="{00000000-0005-0000-0000-00003F020000}"/>
    <cellStyle name="Note 3 2 3" xfId="355" xr:uid="{00000000-0005-0000-0000-000040020000}"/>
    <cellStyle name="Note 3 2 3 2" xfId="495" xr:uid="{00000000-0005-0000-0000-000041020000}"/>
    <cellStyle name="Note 3 2 4" xfId="463" xr:uid="{00000000-0005-0000-0000-000042020000}"/>
    <cellStyle name="Note 3 3" xfId="209" xr:uid="{00000000-0005-0000-0000-000043020000}"/>
    <cellStyle name="Note 3 3 2" xfId="359" xr:uid="{00000000-0005-0000-0000-000044020000}"/>
    <cellStyle name="Note 3 3 2 2" xfId="499" xr:uid="{00000000-0005-0000-0000-000045020000}"/>
    <cellStyle name="Note 3 3 3" xfId="467" xr:uid="{00000000-0005-0000-0000-000046020000}"/>
    <cellStyle name="Note 3 4" xfId="350" xr:uid="{00000000-0005-0000-0000-000047020000}"/>
    <cellStyle name="Note 3 4 2" xfId="492" xr:uid="{00000000-0005-0000-0000-000048020000}"/>
    <cellStyle name="Note 3 5" xfId="460" xr:uid="{00000000-0005-0000-0000-000049020000}"/>
    <cellStyle name="Note 4" xfId="325" xr:uid="{00000000-0005-0000-0000-00004A020000}"/>
    <cellStyle name="Note 4 2" xfId="685" xr:uid="{00000000-0005-0000-0000-00004B020000}"/>
    <cellStyle name="Note 4 3" xfId="652" xr:uid="{00000000-0005-0000-0000-00004C020000}"/>
    <cellStyle name="Note 5" xfId="438" xr:uid="{00000000-0005-0000-0000-00004D020000}"/>
    <cellStyle name="Note 5 2" xfId="699" xr:uid="{00000000-0005-0000-0000-00004E020000}"/>
    <cellStyle name="Note 5 3" xfId="745" xr:uid="{00000000-0005-0000-0000-00004F020000}"/>
    <cellStyle name="Note 6" xfId="56" xr:uid="{00000000-0005-0000-0000-000050020000}"/>
    <cellStyle name="Note 7" xfId="688" xr:uid="{00000000-0005-0000-0000-000051020000}"/>
    <cellStyle name="Note 8" xfId="726" xr:uid="{00000000-0005-0000-0000-000052020000}"/>
    <cellStyle name="Output 2" xfId="73" xr:uid="{00000000-0005-0000-0000-000053020000}"/>
    <cellStyle name="Output 2 2" xfId="191" xr:uid="{00000000-0005-0000-0000-000054020000}"/>
    <cellStyle name="Output 2 2 2" xfId="230" xr:uid="{00000000-0005-0000-0000-000055020000}"/>
    <cellStyle name="Output 2 2 2 2" xfId="239" xr:uid="{00000000-0005-0000-0000-000056020000}"/>
    <cellStyle name="Output 2 2 2 2 2" xfId="274" xr:uid="{00000000-0005-0000-0000-000057020000}"/>
    <cellStyle name="Output 2 2 2 2 2 2" xfId="388" xr:uid="{00000000-0005-0000-0000-000058020000}"/>
    <cellStyle name="Output 2 2 2 2 2 2 2" xfId="513" xr:uid="{00000000-0005-0000-0000-000059020000}"/>
    <cellStyle name="Output 2 2 2 2 2 2 3" xfId="558" xr:uid="{00000000-0005-0000-0000-00005A020000}"/>
    <cellStyle name="Output 2 2 2 2 2 3" xfId="575" xr:uid="{00000000-0005-0000-0000-00005B020000}"/>
    <cellStyle name="Output 2 2 2 2 2 4" xfId="735" xr:uid="{00000000-0005-0000-0000-00005C020000}"/>
    <cellStyle name="Output 2 2 2 2 3" xfId="668" xr:uid="{00000000-0005-0000-0000-00005D020000}"/>
    <cellStyle name="Output 2 2 2 2 4" xfId="624" xr:uid="{00000000-0005-0000-0000-00005E020000}"/>
    <cellStyle name="Output 2 2 2 3" xfId="249" xr:uid="{00000000-0005-0000-0000-00005F020000}"/>
    <cellStyle name="Output 2 2 2 3 2" xfId="284" xr:uid="{00000000-0005-0000-0000-000060020000}"/>
    <cellStyle name="Output 2 2 2 3 2 2" xfId="398" xr:uid="{00000000-0005-0000-0000-000061020000}"/>
    <cellStyle name="Output 2 2 2 3 2 2 2" xfId="511" xr:uid="{00000000-0005-0000-0000-000062020000}"/>
    <cellStyle name="Output 2 2 2 3 2 2 3" xfId="533" xr:uid="{00000000-0005-0000-0000-000063020000}"/>
    <cellStyle name="Output 2 2 2 3 2 3" xfId="740" xr:uid="{00000000-0005-0000-0000-000064020000}"/>
    <cellStyle name="Output 2 2 2 3 2 4" xfId="766" xr:uid="{00000000-0005-0000-0000-000065020000}"/>
    <cellStyle name="Output 2 2 2 3 3" xfId="666" xr:uid="{00000000-0005-0000-0000-000066020000}"/>
    <cellStyle name="Output 2 2 2 3 4" xfId="719" xr:uid="{00000000-0005-0000-0000-000067020000}"/>
    <cellStyle name="Output 2 2 2 4" xfId="269" xr:uid="{00000000-0005-0000-0000-000068020000}"/>
    <cellStyle name="Output 2 2 2 4 2" xfId="383" xr:uid="{00000000-0005-0000-0000-000069020000}"/>
    <cellStyle name="Output 2 2 2 4 2 2" xfId="514" xr:uid="{00000000-0005-0000-0000-00006A020000}"/>
    <cellStyle name="Output 2 2 2 4 2 3" xfId="589" xr:uid="{00000000-0005-0000-0000-00006B020000}"/>
    <cellStyle name="Output 2 2 2 4 3" xfId="608" xr:uid="{00000000-0005-0000-0000-00006C020000}"/>
    <cellStyle name="Output 2 2 2 4 4" xfId="672" xr:uid="{00000000-0005-0000-0000-00006D020000}"/>
    <cellStyle name="Output 2 2 2 5" xfId="633" xr:uid="{00000000-0005-0000-0000-00006E020000}"/>
    <cellStyle name="Output 2 2 2 6" xfId="643" xr:uid="{00000000-0005-0000-0000-00006F020000}"/>
    <cellStyle name="Output 2 2 3" xfId="223" xr:uid="{00000000-0005-0000-0000-000070020000}"/>
    <cellStyle name="Output 2 2 3 2" xfId="242" xr:uid="{00000000-0005-0000-0000-000071020000}"/>
    <cellStyle name="Output 2 2 3 2 2" xfId="277" xr:uid="{00000000-0005-0000-0000-000072020000}"/>
    <cellStyle name="Output 2 2 3 2 2 2" xfId="391" xr:uid="{00000000-0005-0000-0000-000073020000}"/>
    <cellStyle name="Output 2 2 3 2 2 2 2" xfId="581" xr:uid="{00000000-0005-0000-0000-000074020000}"/>
    <cellStyle name="Output 2 2 3 2 2 2 3" xfId="547" xr:uid="{00000000-0005-0000-0000-000075020000}"/>
    <cellStyle name="Output 2 2 3 2 2 3" xfId="594" xr:uid="{00000000-0005-0000-0000-000076020000}"/>
    <cellStyle name="Output 2 2 3 2 2 4" xfId="649" xr:uid="{00000000-0005-0000-0000-000077020000}"/>
    <cellStyle name="Output 2 2 3 2 3" xfId="529" xr:uid="{00000000-0005-0000-0000-000078020000}"/>
    <cellStyle name="Output 2 2 3 2 4" xfId="577" xr:uid="{00000000-0005-0000-0000-000079020000}"/>
    <cellStyle name="Output 2 2 3 3" xfId="259" xr:uid="{00000000-0005-0000-0000-00007A020000}"/>
    <cellStyle name="Output 2 2 3 3 2" xfId="373" xr:uid="{00000000-0005-0000-0000-00007B020000}"/>
    <cellStyle name="Output 2 2 3 3 2 2" xfId="706" xr:uid="{00000000-0005-0000-0000-00007C020000}"/>
    <cellStyle name="Output 2 2 3 3 2 3" xfId="751" xr:uid="{00000000-0005-0000-0000-00007D020000}"/>
    <cellStyle name="Output 2 2 3 3 3" xfId="664" xr:uid="{00000000-0005-0000-0000-00007E020000}"/>
    <cellStyle name="Output 2 2 3 3 4" xfId="510" xr:uid="{00000000-0005-0000-0000-00007F020000}"/>
    <cellStyle name="Output 2 2 3 4" xfId="646" xr:uid="{00000000-0005-0000-0000-000080020000}"/>
    <cellStyle name="Output 2 2 3 5" xfId="34" xr:uid="{00000000-0005-0000-0000-000081020000}"/>
    <cellStyle name="Output 2 2 4" xfId="212" xr:uid="{00000000-0005-0000-0000-000082020000}"/>
    <cellStyle name="Output 2 2 4 2" xfId="256" xr:uid="{00000000-0005-0000-0000-000083020000}"/>
    <cellStyle name="Output 2 2 4 2 2" xfId="370" xr:uid="{00000000-0005-0000-0000-000084020000}"/>
    <cellStyle name="Output 2 2 4 2 2 2" xfId="585" xr:uid="{00000000-0005-0000-0000-000085020000}"/>
    <cellStyle name="Output 2 2 4 2 2 3" xfId="645" xr:uid="{00000000-0005-0000-0000-000086020000}"/>
    <cellStyle name="Output 2 2 4 2 3" xfId="540" xr:uid="{00000000-0005-0000-0000-000087020000}"/>
    <cellStyle name="Output 2 2 4 2 4" xfId="698" xr:uid="{00000000-0005-0000-0000-000088020000}"/>
    <cellStyle name="Output 2 2 4 3" xfId="669" xr:uid="{00000000-0005-0000-0000-000089020000}"/>
    <cellStyle name="Output 2 2 4 4" xfId="618" xr:uid="{00000000-0005-0000-0000-00008A020000}"/>
    <cellStyle name="Output 2 2 5" xfId="254" xr:uid="{00000000-0005-0000-0000-00008B020000}"/>
    <cellStyle name="Output 2 2 5 2" xfId="368" xr:uid="{00000000-0005-0000-0000-00008C020000}"/>
    <cellStyle name="Output 2 2 5 2 2" xfId="707" xr:uid="{00000000-0005-0000-0000-00008D020000}"/>
    <cellStyle name="Output 2 2 5 2 3" xfId="752" xr:uid="{00000000-0005-0000-0000-00008E020000}"/>
    <cellStyle name="Output 2 2 5 3" xfId="665" xr:uid="{00000000-0005-0000-0000-00008F020000}"/>
    <cellStyle name="Output 2 2 5 4" xfId="592" xr:uid="{00000000-0005-0000-0000-000090020000}"/>
    <cellStyle name="Output 2 2 6" xfId="614" xr:uid="{00000000-0005-0000-0000-000091020000}"/>
    <cellStyle name="Output 2 2 7" xfId="626" xr:uid="{00000000-0005-0000-0000-000092020000}"/>
    <cellStyle name="Output 2 3" xfId="177" xr:uid="{00000000-0005-0000-0000-000093020000}"/>
    <cellStyle name="Output 2 3 2" xfId="351" xr:uid="{00000000-0005-0000-0000-000094020000}"/>
    <cellStyle name="Output 2 3 2 2" xfId="545" xr:uid="{00000000-0005-0000-0000-000095020000}"/>
    <cellStyle name="Output 2 3 2 3" xfId="691" xr:uid="{00000000-0005-0000-0000-000096020000}"/>
    <cellStyle name="Output 2 3 3" xfId="683" xr:uid="{00000000-0005-0000-0000-000097020000}"/>
    <cellStyle name="Output 2 3 4" xfId="693" xr:uid="{00000000-0005-0000-0000-000098020000}"/>
    <cellStyle name="Output 3" xfId="326" xr:uid="{00000000-0005-0000-0000-000099020000}"/>
    <cellStyle name="Output 3 2" xfId="636" xr:uid="{00000000-0005-0000-0000-00009A020000}"/>
    <cellStyle name="Output 3 3" xfId="623" xr:uid="{00000000-0005-0000-0000-00009B020000}"/>
    <cellStyle name="Output 4" xfId="439" xr:uid="{00000000-0005-0000-0000-00009C020000}"/>
    <cellStyle name="Output 4 2" xfId="653" xr:uid="{00000000-0005-0000-0000-00009D020000}"/>
    <cellStyle name="Output 4 3" xfId="697" xr:uid="{00000000-0005-0000-0000-00009E020000}"/>
    <cellStyle name="Output 5" xfId="57" xr:uid="{00000000-0005-0000-0000-00009F020000}"/>
    <cellStyle name="Output 6" xfId="639" xr:uid="{00000000-0005-0000-0000-0000A0020000}"/>
    <cellStyle name="Output 7" xfId="725" xr:uid="{00000000-0005-0000-0000-0000A1020000}"/>
    <cellStyle name="Percent 2" xfId="110" xr:uid="{00000000-0005-0000-0000-0000A2020000}"/>
    <cellStyle name="Percent 2 2" xfId="112" xr:uid="{00000000-0005-0000-0000-0000A3020000}"/>
    <cellStyle name="Percent 2 3" xfId="210" xr:uid="{00000000-0005-0000-0000-0000A4020000}"/>
    <cellStyle name="Percent 3" xfId="109" xr:uid="{00000000-0005-0000-0000-0000A5020000}"/>
    <cellStyle name="Percent 4" xfId="196" xr:uid="{00000000-0005-0000-0000-0000A6020000}"/>
    <cellStyle name="Title 2" xfId="64" xr:uid="{00000000-0005-0000-0000-0000A7020000}"/>
    <cellStyle name="Title 2 2" xfId="178" xr:uid="{00000000-0005-0000-0000-0000A8020000}"/>
    <cellStyle name="Title 3" xfId="327" xr:uid="{00000000-0005-0000-0000-0000A9020000}"/>
    <cellStyle name="Title 4" xfId="440" xr:uid="{00000000-0005-0000-0000-0000AA020000}"/>
    <cellStyle name="Title 5" xfId="58" xr:uid="{00000000-0005-0000-0000-0000AB020000}"/>
    <cellStyle name="Total 2" xfId="80" xr:uid="{00000000-0005-0000-0000-0000AC020000}"/>
    <cellStyle name="Total 2 2" xfId="192" xr:uid="{00000000-0005-0000-0000-0000AD020000}"/>
    <cellStyle name="Total 2 2 2" xfId="231" xr:uid="{00000000-0005-0000-0000-0000AE020000}"/>
    <cellStyle name="Total 2 2 2 2" xfId="240" xr:uid="{00000000-0005-0000-0000-0000AF020000}"/>
    <cellStyle name="Total 2 2 2 2 2" xfId="275" xr:uid="{00000000-0005-0000-0000-0000B0020000}"/>
    <cellStyle name="Total 2 2 2 2 2 2" xfId="389" xr:uid="{00000000-0005-0000-0000-0000B1020000}"/>
    <cellStyle name="Total 2 2 2 2 2 2 2" xfId="703" xr:uid="{00000000-0005-0000-0000-0000B2020000}"/>
    <cellStyle name="Total 2 2 2 2 2 2 3" xfId="748" xr:uid="{00000000-0005-0000-0000-0000B3020000}"/>
    <cellStyle name="Total 2 2 2 2 2 3" xfId="619" xr:uid="{00000000-0005-0000-0000-0000B4020000}"/>
    <cellStyle name="Total 2 2 2 2 2 4" xfId="604" xr:uid="{00000000-0005-0000-0000-0000B5020000}"/>
    <cellStyle name="Total 2 2 2 2 3" xfId="600" xr:uid="{00000000-0005-0000-0000-0000B6020000}"/>
    <cellStyle name="Total 2 2 2 2 4" xfId="539" xr:uid="{00000000-0005-0000-0000-0000B7020000}"/>
    <cellStyle name="Total 2 2 2 3" xfId="250" xr:uid="{00000000-0005-0000-0000-0000B8020000}"/>
    <cellStyle name="Total 2 2 2 3 2" xfId="285" xr:uid="{00000000-0005-0000-0000-0000B9020000}"/>
    <cellStyle name="Total 2 2 2 3 2 2" xfId="399" xr:uid="{00000000-0005-0000-0000-0000BA020000}"/>
    <cellStyle name="Total 2 2 2 3 2 2 2" xfId="701" xr:uid="{00000000-0005-0000-0000-0000BB020000}"/>
    <cellStyle name="Total 2 2 2 3 2 2 3" xfId="746" xr:uid="{00000000-0005-0000-0000-0000BC020000}"/>
    <cellStyle name="Total 2 2 2 3 2 3" xfId="739" xr:uid="{00000000-0005-0000-0000-0000BD020000}"/>
    <cellStyle name="Total 2 2 2 3 2 4" xfId="765" xr:uid="{00000000-0005-0000-0000-0000BE020000}"/>
    <cellStyle name="Total 2 2 2 3 3" xfId="598" xr:uid="{00000000-0005-0000-0000-0000BF020000}"/>
    <cellStyle name="Total 2 2 2 3 4" xfId="728" xr:uid="{00000000-0005-0000-0000-0000C0020000}"/>
    <cellStyle name="Total 2 2 2 4" xfId="270" xr:uid="{00000000-0005-0000-0000-0000C1020000}"/>
    <cellStyle name="Total 2 2 2 4 2" xfId="384" xr:uid="{00000000-0005-0000-0000-0000C2020000}"/>
    <cellStyle name="Total 2 2 2 4 2 2" xfId="704" xr:uid="{00000000-0005-0000-0000-0000C3020000}"/>
    <cellStyle name="Total 2 2 2 4 2 3" xfId="749" xr:uid="{00000000-0005-0000-0000-0000C4020000}"/>
    <cellStyle name="Total 2 2 2 4 3" xfId="609" xr:uid="{00000000-0005-0000-0000-0000C5020000}"/>
    <cellStyle name="Total 2 2 2 4 4" xfId="729" xr:uid="{00000000-0005-0000-0000-0000C6020000}"/>
    <cellStyle name="Total 2 2 2 5" xfId="694" xr:uid="{00000000-0005-0000-0000-0000C7020000}"/>
    <cellStyle name="Total 2 2 2 6" xfId="742" xr:uid="{00000000-0005-0000-0000-0000C8020000}"/>
    <cellStyle name="Total 2 2 3" xfId="222" xr:uid="{00000000-0005-0000-0000-0000C9020000}"/>
    <cellStyle name="Total 2 2 3 2" xfId="241" xr:uid="{00000000-0005-0000-0000-0000CA020000}"/>
    <cellStyle name="Total 2 2 3 2 2" xfId="276" xr:uid="{00000000-0005-0000-0000-0000CB020000}"/>
    <cellStyle name="Total 2 2 3 2 2 2" xfId="390" xr:uid="{00000000-0005-0000-0000-0000CC020000}"/>
    <cellStyle name="Total 2 2 3 2 2 2 2" xfId="656" xr:uid="{00000000-0005-0000-0000-0000CD020000}"/>
    <cellStyle name="Total 2 2 3 2 2 2 3" xfId="561" xr:uid="{00000000-0005-0000-0000-0000CE020000}"/>
    <cellStyle name="Total 2 2 3 2 2 3" xfId="617" xr:uid="{00000000-0005-0000-0000-0000CF020000}"/>
    <cellStyle name="Total 2 2 3 2 2 4" xfId="611" xr:uid="{00000000-0005-0000-0000-0000D0020000}"/>
    <cellStyle name="Total 2 2 3 2 3" xfId="543" xr:uid="{00000000-0005-0000-0000-0000D1020000}"/>
    <cellStyle name="Total 2 2 3 2 4" xfId="635" xr:uid="{00000000-0005-0000-0000-0000D2020000}"/>
    <cellStyle name="Total 2 2 3 3" xfId="258" xr:uid="{00000000-0005-0000-0000-0000D3020000}"/>
    <cellStyle name="Total 2 2 3 3 2" xfId="372" xr:uid="{00000000-0005-0000-0000-0000D4020000}"/>
    <cellStyle name="Total 2 2 3 3 2 2" xfId="517" xr:uid="{00000000-0005-0000-0000-0000D5020000}"/>
    <cellStyle name="Total 2 2 3 3 2 3" xfId="661" xr:uid="{00000000-0005-0000-0000-0000D6020000}"/>
    <cellStyle name="Total 2 2 3 3 3" xfId="713" xr:uid="{00000000-0005-0000-0000-0000D7020000}"/>
    <cellStyle name="Total 2 2 3 3 4" xfId="755" xr:uid="{00000000-0005-0000-0000-0000D8020000}"/>
    <cellStyle name="Total 2 2 3 4" xfId="695" xr:uid="{00000000-0005-0000-0000-0000D9020000}"/>
    <cellStyle name="Total 2 2 3 5" xfId="743" xr:uid="{00000000-0005-0000-0000-0000DA020000}"/>
    <cellStyle name="Total 2 2 4" xfId="214" xr:uid="{00000000-0005-0000-0000-0000DB020000}"/>
    <cellStyle name="Total 2 2 4 2" xfId="257" xr:uid="{00000000-0005-0000-0000-0000DC020000}"/>
    <cellStyle name="Total 2 2 4 2 2" xfId="371" xr:uid="{00000000-0005-0000-0000-0000DD020000}"/>
    <cellStyle name="Total 2 2 4 2 2 2" xfId="557" xr:uid="{00000000-0005-0000-0000-0000DE020000}"/>
    <cellStyle name="Total 2 2 4 2 2 3" xfId="709" xr:uid="{00000000-0005-0000-0000-0000DF020000}"/>
    <cellStyle name="Total 2 2 4 2 3" xfId="526" xr:uid="{00000000-0005-0000-0000-0000E0020000}"/>
    <cellStyle name="Total 2 2 4 2 4" xfId="680" xr:uid="{00000000-0005-0000-0000-0000E1020000}"/>
    <cellStyle name="Total 2 2 4 3" xfId="601" xr:uid="{00000000-0005-0000-0000-0000E2020000}"/>
    <cellStyle name="Total 2 2 4 4" xfId="44" xr:uid="{00000000-0005-0000-0000-0000E3020000}"/>
    <cellStyle name="Total 2 2 5" xfId="255" xr:uid="{00000000-0005-0000-0000-0000E4020000}"/>
    <cellStyle name="Total 2 2 5 2" xfId="369" xr:uid="{00000000-0005-0000-0000-0000E5020000}"/>
    <cellStyle name="Total 2 2 5 2 2" xfId="660" xr:uid="{00000000-0005-0000-0000-0000E6020000}"/>
    <cellStyle name="Total 2 2 5 2 3" xfId="638" xr:uid="{00000000-0005-0000-0000-0000E7020000}"/>
    <cellStyle name="Total 2 2 5 3" xfId="597" xr:uid="{00000000-0005-0000-0000-0000E8020000}"/>
    <cellStyle name="Total 2 2 5 4" xfId="711" xr:uid="{00000000-0005-0000-0000-0000E9020000}"/>
    <cellStyle name="Total 2 2 6" xfId="532" xr:uid="{00000000-0005-0000-0000-0000EA020000}"/>
    <cellStyle name="Total 2 2 7" xfId="732" xr:uid="{00000000-0005-0000-0000-0000EB020000}"/>
    <cellStyle name="Total 2 3" xfId="179" xr:uid="{00000000-0005-0000-0000-0000EC020000}"/>
    <cellStyle name="Total 2 3 2" xfId="352" xr:uid="{00000000-0005-0000-0000-0000ED020000}"/>
    <cellStyle name="Total 2 3 2 2" xfId="519" xr:uid="{00000000-0005-0000-0000-0000EE020000}"/>
    <cellStyle name="Total 2 3 2 3" xfId="588" xr:uid="{00000000-0005-0000-0000-0000EF020000}"/>
    <cellStyle name="Total 2 3 3" xfId="602" xr:uid="{00000000-0005-0000-0000-0000F0020000}"/>
    <cellStyle name="Total 2 3 4" xfId="550" xr:uid="{00000000-0005-0000-0000-0000F1020000}"/>
    <cellStyle name="Total 3" xfId="328" xr:uid="{00000000-0005-0000-0000-0000F2020000}"/>
    <cellStyle name="Total 3 2" xfId="641" xr:uid="{00000000-0005-0000-0000-0000F3020000}"/>
    <cellStyle name="Total 3 3" xfId="622" xr:uid="{00000000-0005-0000-0000-0000F4020000}"/>
    <cellStyle name="Total 4" xfId="441" xr:uid="{00000000-0005-0000-0000-0000F5020000}"/>
    <cellStyle name="Total 4 2" xfId="731" xr:uid="{00000000-0005-0000-0000-0000F6020000}"/>
    <cellStyle name="Total 4 3" xfId="764" xr:uid="{00000000-0005-0000-0000-0000F7020000}"/>
    <cellStyle name="Total 5" xfId="59" xr:uid="{00000000-0005-0000-0000-0000F8020000}"/>
    <cellStyle name="Total 6" xfId="689" xr:uid="{00000000-0005-0000-0000-0000F9020000}"/>
    <cellStyle name="Total 7" xfId="738" xr:uid="{00000000-0005-0000-0000-0000FA020000}"/>
    <cellStyle name="Warning Text 2" xfId="77" xr:uid="{00000000-0005-0000-0000-0000FB020000}"/>
    <cellStyle name="Warning Text 2 2" xfId="180" xr:uid="{00000000-0005-0000-0000-0000FC020000}"/>
    <cellStyle name="Warning Text 3" xfId="329" xr:uid="{00000000-0005-0000-0000-0000FD020000}"/>
    <cellStyle name="Warning Text 4" xfId="442" xr:uid="{00000000-0005-0000-0000-0000FE020000}"/>
    <cellStyle name="Warning Text 5" xfId="60" xr:uid="{00000000-0005-0000-0000-0000FF020000}"/>
  </cellStyles>
  <dxfs count="0"/>
  <tableStyles count="0" defaultTableStyle="TableStyleMedium2" defaultPivotStyle="PivotStyleLight16"/>
  <colors>
    <mruColors>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26</xdr:row>
      <xdr:rowOff>0</xdr:rowOff>
    </xdr:from>
    <xdr:to>
      <xdr:col>2</xdr:col>
      <xdr:colOff>76200</xdr:colOff>
      <xdr:row>26</xdr:row>
      <xdr:rowOff>161925</xdr:rowOff>
    </xdr:to>
    <xdr:sp macro="" textlink="">
      <xdr:nvSpPr>
        <xdr:cNvPr id="3409" name="Text Box 16">
          <a:extLst>
            <a:ext uri="{FF2B5EF4-FFF2-40B4-BE49-F238E27FC236}">
              <a16:creationId xmlns:a16="http://schemas.microsoft.com/office/drawing/2014/main" id="{00000000-0008-0000-1100-0000510D0000}"/>
            </a:ext>
          </a:extLst>
        </xdr:cNvPr>
        <xdr:cNvSpPr txBox="1">
          <a:spLocks noChangeArrowheads="1"/>
        </xdr:cNvSpPr>
      </xdr:nvSpPr>
      <xdr:spPr bwMode="auto">
        <a:xfrm>
          <a:off x="4400550" y="488632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26</xdr:row>
      <xdr:rowOff>0</xdr:rowOff>
    </xdr:from>
    <xdr:to>
      <xdr:col>2</xdr:col>
      <xdr:colOff>76200</xdr:colOff>
      <xdr:row>26</xdr:row>
      <xdr:rowOff>209550</xdr:rowOff>
    </xdr:to>
    <xdr:sp macro="" textlink="">
      <xdr:nvSpPr>
        <xdr:cNvPr id="3410" name="Text Box 16">
          <a:extLst>
            <a:ext uri="{FF2B5EF4-FFF2-40B4-BE49-F238E27FC236}">
              <a16:creationId xmlns:a16="http://schemas.microsoft.com/office/drawing/2014/main" id="{00000000-0008-0000-1100-0000520D0000}"/>
            </a:ext>
          </a:extLst>
        </xdr:cNvPr>
        <xdr:cNvSpPr txBox="1">
          <a:spLocks noChangeArrowheads="1"/>
        </xdr:cNvSpPr>
      </xdr:nvSpPr>
      <xdr:spPr bwMode="auto">
        <a:xfrm>
          <a:off x="4400550" y="4886325"/>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xdr:col>
      <xdr:colOff>0</xdr:colOff>
      <xdr:row>26</xdr:row>
      <xdr:rowOff>0</xdr:rowOff>
    </xdr:from>
    <xdr:ext cx="76200" cy="209550"/>
    <xdr:sp macro="" textlink="">
      <xdr:nvSpPr>
        <xdr:cNvPr id="5" name="Text Box 16">
          <a:extLst>
            <a:ext uri="{FF2B5EF4-FFF2-40B4-BE49-F238E27FC236}">
              <a16:creationId xmlns:a16="http://schemas.microsoft.com/office/drawing/2014/main" id="{00000000-0008-0000-1100-000005000000}"/>
            </a:ext>
          </a:extLst>
        </xdr:cNvPr>
        <xdr:cNvSpPr txBox="1">
          <a:spLocks noChangeArrowheads="1"/>
        </xdr:cNvSpPr>
      </xdr:nvSpPr>
      <xdr:spPr bwMode="auto">
        <a:xfrm>
          <a:off x="10454887650" y="6067425"/>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nac016\My%20Documents\Audit\&#1575;&#1604;&#1581;&#1587;&#1575;&#1576;%20&#1575;&#1604;&#1582;&#1578;&#1575;&#1605;&#1610;%20&#1604;&#1604;&#1583;&#1608;&#1604;&#1577;\&#1580;&#1583;&#1608;&#1604;%20&#1575;&#1604;&#1605;&#1589;&#1585;&#1608;&#1601;&#1575;&#1578;%20&#1575;&#1604;&#1605;&#1578;&#1603;&#1585;&#1585;&#1577;%20&#1576;&#1593;&#1583;%20&#1573;&#1583;&#1582;&#1575;&#1604;%20&#1605;&#1589;&#1585;&#1608;&#1601;&#1575;&#1578;%20&#1575;&#1604;&#1583;&#1575;&#1582;&#1604;&#1610;&#157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المصروفات  غير المسجلة"/>
      <sheetName val="تفصيل المصروفات (3)"/>
      <sheetName val="تفصيل المصروفات (4)"/>
    </sheetNames>
    <sheetDataSet>
      <sheetData sheetId="0" refreshError="1"/>
      <sheetData sheetId="1">
        <row r="3">
          <cell r="A3" t="str">
            <v>9- المصروفات المتكررة مصنفة حسب الأبواب والأقسام والبنود</v>
          </cell>
        </row>
        <row r="5">
          <cell r="A5" t="str">
            <v>التبويــب</v>
          </cell>
        </row>
        <row r="6">
          <cell r="A6" t="str">
            <v xml:space="preserve"> بند </v>
          </cell>
        </row>
      </sheetData>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google.com.bh/url?q=http://www.sio.gov.bh/&amp;sa=U&amp;ei=_c6BU5-aAYWo0QWvpIH4Cg&amp;ved=0CB8QFjAA&amp;usg=AFQjCNG3tZdDOSRAwyjqgAtZAL0Ql2FcrQ"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5"/>
  <dimension ref="A1:E37"/>
  <sheetViews>
    <sheetView tabSelected="1" view="pageBreakPreview" zoomScaleNormal="75" zoomScaleSheetLayoutView="100" workbookViewId="0">
      <selection sqref="A1:E1"/>
    </sheetView>
  </sheetViews>
  <sheetFormatPr defaultColWidth="9.140625" defaultRowHeight="15.75"/>
  <cols>
    <col min="1" max="1" width="34.28515625" style="280" customWidth="1"/>
    <col min="2" max="2" width="8.85546875" style="280" customWidth="1"/>
    <col min="3" max="3" width="17" style="281" customWidth="1"/>
    <col min="4" max="4" width="16.42578125" style="281" bestFit="1" customWidth="1"/>
    <col min="5" max="5" width="21.5703125" style="281" customWidth="1"/>
    <col min="6" max="6" width="9.140625" style="254"/>
    <col min="7" max="9" width="11" style="254" bestFit="1" customWidth="1"/>
    <col min="10" max="16384" width="9.140625" style="254"/>
  </cols>
  <sheetData>
    <row r="1" spans="1:5" ht="18" customHeight="1">
      <c r="A1" s="283" t="s">
        <v>61</v>
      </c>
      <c r="B1" s="283"/>
      <c r="C1" s="284"/>
      <c r="D1" s="284"/>
      <c r="E1" s="284"/>
    </row>
    <row r="2" spans="1:5" ht="18" customHeight="1">
      <c r="A2" s="283" t="s">
        <v>427</v>
      </c>
      <c r="B2" s="283"/>
      <c r="C2" s="284"/>
      <c r="D2" s="284"/>
      <c r="E2" s="284"/>
    </row>
    <row r="3" spans="1:5" ht="18" customHeight="1">
      <c r="A3" s="283" t="s">
        <v>922</v>
      </c>
      <c r="B3" s="283"/>
      <c r="C3" s="283"/>
      <c r="D3" s="283"/>
      <c r="E3" s="283"/>
    </row>
    <row r="4" spans="1:5" ht="13.5" customHeight="1">
      <c r="A4" s="255"/>
      <c r="B4" s="255"/>
      <c r="C4" s="256"/>
      <c r="D4" s="256"/>
      <c r="E4" s="257" t="s">
        <v>48</v>
      </c>
    </row>
    <row r="5" spans="1:5" ht="28.5" customHeight="1">
      <c r="A5" s="258" t="s">
        <v>28</v>
      </c>
      <c r="B5" s="258" t="s">
        <v>644</v>
      </c>
      <c r="C5" s="258" t="s">
        <v>923</v>
      </c>
      <c r="D5" s="258" t="s">
        <v>924</v>
      </c>
      <c r="E5" s="258" t="s">
        <v>826</v>
      </c>
    </row>
    <row r="6" spans="1:5" s="260" customFormat="1" ht="21.75" customHeight="1">
      <c r="A6" s="17" t="s">
        <v>30</v>
      </c>
      <c r="B6" s="259"/>
      <c r="C6" s="259"/>
      <c r="D6" s="259"/>
      <c r="E6" s="259"/>
    </row>
    <row r="7" spans="1:5" s="260" customFormat="1" ht="21.75" customHeight="1">
      <c r="A7" s="242" t="s">
        <v>12</v>
      </c>
      <c r="B7" s="261" t="s">
        <v>645</v>
      </c>
      <c r="C7" s="153">
        <v>1531333000</v>
      </c>
      <c r="D7" s="153">
        <v>2421278544</v>
      </c>
      <c r="E7" s="153">
        <v>1783447145</v>
      </c>
    </row>
    <row r="8" spans="1:5" s="260" customFormat="1" ht="21.75" customHeight="1">
      <c r="A8" s="242" t="s">
        <v>953</v>
      </c>
      <c r="B8" s="261" t="s">
        <v>645</v>
      </c>
      <c r="C8" s="153">
        <v>675262158</v>
      </c>
      <c r="D8" s="153">
        <v>872946027</v>
      </c>
      <c r="E8" s="153">
        <v>538998778</v>
      </c>
    </row>
    <row r="9" spans="1:5" s="260" customFormat="1" ht="21.75" customHeight="1">
      <c r="A9" s="242" t="s">
        <v>13</v>
      </c>
      <c r="B9" s="261" t="s">
        <v>645</v>
      </c>
      <c r="C9" s="153">
        <v>81267512</v>
      </c>
      <c r="D9" s="153">
        <v>71741335</v>
      </c>
      <c r="E9" s="153">
        <v>61605349</v>
      </c>
    </row>
    <row r="10" spans="1:5" s="260" customFormat="1" ht="21.75" customHeight="1">
      <c r="A10" s="242" t="s">
        <v>34</v>
      </c>
      <c r="B10" s="261" t="s">
        <v>645</v>
      </c>
      <c r="C10" s="153">
        <v>130372061</v>
      </c>
      <c r="D10" s="153">
        <v>137422757</v>
      </c>
      <c r="E10" s="153">
        <v>187552118</v>
      </c>
    </row>
    <row r="11" spans="1:5" s="260" customFormat="1" ht="21.75" hidden="1" customHeight="1">
      <c r="A11" s="242" t="s">
        <v>14</v>
      </c>
      <c r="B11" s="261" t="s">
        <v>645</v>
      </c>
      <c r="C11" s="153"/>
      <c r="D11" s="153"/>
      <c r="E11" s="153"/>
    </row>
    <row r="12" spans="1:5" s="260" customFormat="1" ht="21.75" customHeight="1">
      <c r="A12" s="242" t="s">
        <v>15</v>
      </c>
      <c r="B12" s="261" t="s">
        <v>645</v>
      </c>
      <c r="C12" s="153">
        <v>442442</v>
      </c>
      <c r="D12" s="153">
        <v>1135316</v>
      </c>
      <c r="E12" s="153">
        <v>510399</v>
      </c>
    </row>
    <row r="13" spans="1:5" s="260" customFormat="1" ht="21.75" customHeight="1">
      <c r="A13" s="242" t="s">
        <v>16</v>
      </c>
      <c r="B13" s="261" t="s">
        <v>645</v>
      </c>
      <c r="C13" s="153">
        <v>38453827</v>
      </c>
      <c r="D13" s="153">
        <v>39329204</v>
      </c>
      <c r="E13" s="153">
        <v>43242170</v>
      </c>
    </row>
    <row r="14" spans="1:5" s="260" customFormat="1" ht="21.75" customHeight="1">
      <c r="A14" s="17" t="s">
        <v>29</v>
      </c>
      <c r="B14" s="262" t="s">
        <v>646</v>
      </c>
      <c r="C14" s="263">
        <f>SUM(C7:C13)</f>
        <v>2457131000</v>
      </c>
      <c r="D14" s="263">
        <f>SUM(D7:D13)</f>
        <v>3543853183</v>
      </c>
      <c r="E14" s="263">
        <f>SUM(E7:E13)</f>
        <v>2615355959</v>
      </c>
    </row>
    <row r="15" spans="1:5" s="260" customFormat="1" ht="21.75" customHeight="1">
      <c r="A15" s="17" t="s">
        <v>24</v>
      </c>
      <c r="B15" s="264"/>
      <c r="C15" s="265"/>
      <c r="D15" s="265"/>
      <c r="E15" s="265"/>
    </row>
    <row r="16" spans="1:5" s="260" customFormat="1" ht="21.75" customHeight="1">
      <c r="A16" s="242" t="s">
        <v>17</v>
      </c>
      <c r="B16" s="266" t="s">
        <v>647</v>
      </c>
      <c r="C16" s="58">
        <v>1419319428</v>
      </c>
      <c r="D16" s="58">
        <v>1478009134</v>
      </c>
      <c r="E16" s="58">
        <v>1411029624</v>
      </c>
    </row>
    <row r="17" spans="1:5" s="260" customFormat="1" ht="21.75" customHeight="1">
      <c r="A17" s="242" t="s">
        <v>18</v>
      </c>
      <c r="B17" s="266" t="s">
        <v>647</v>
      </c>
      <c r="C17" s="58">
        <v>228531677</v>
      </c>
      <c r="D17" s="58">
        <v>243021221</v>
      </c>
      <c r="E17" s="58">
        <v>222210094</v>
      </c>
    </row>
    <row r="18" spans="1:5" s="260" customFormat="1" ht="21.75" customHeight="1">
      <c r="A18" s="242" t="s">
        <v>19</v>
      </c>
      <c r="B18" s="266" t="s">
        <v>647</v>
      </c>
      <c r="C18" s="58">
        <v>114611482</v>
      </c>
      <c r="D18" s="58">
        <v>150757811</v>
      </c>
      <c r="E18" s="58">
        <v>128787114</v>
      </c>
    </row>
    <row r="19" spans="1:5" s="260" customFormat="1" ht="21.75" customHeight="1">
      <c r="A19" s="242" t="s">
        <v>20</v>
      </c>
      <c r="B19" s="266" t="s">
        <v>647</v>
      </c>
      <c r="C19" s="58">
        <v>16430105</v>
      </c>
      <c r="D19" s="58">
        <v>17965777</v>
      </c>
      <c r="E19" s="58">
        <v>11107371</v>
      </c>
    </row>
    <row r="20" spans="1:5" s="260" customFormat="1" ht="21.75" customHeight="1">
      <c r="A20" s="242" t="s">
        <v>21</v>
      </c>
      <c r="B20" s="266" t="s">
        <v>647</v>
      </c>
      <c r="C20" s="58">
        <v>38917128</v>
      </c>
      <c r="D20" s="58">
        <v>41689286</v>
      </c>
      <c r="E20" s="58">
        <v>43264620</v>
      </c>
    </row>
    <row r="21" spans="1:5" s="260" customFormat="1" ht="21.75" customHeight="1">
      <c r="A21" s="242" t="s">
        <v>22</v>
      </c>
      <c r="B21" s="266" t="s">
        <v>647</v>
      </c>
      <c r="C21" s="58">
        <v>377017330</v>
      </c>
      <c r="D21" s="58">
        <v>444871275</v>
      </c>
      <c r="E21" s="58">
        <v>503378356</v>
      </c>
    </row>
    <row r="22" spans="1:5" s="260" customFormat="1" ht="21.75" customHeight="1">
      <c r="A22" s="242" t="s">
        <v>361</v>
      </c>
      <c r="B22" s="266" t="s">
        <v>647</v>
      </c>
      <c r="C22" s="58">
        <v>1078807029</v>
      </c>
      <c r="D22" s="267">
        <v>1119886096</v>
      </c>
      <c r="E22" s="58">
        <v>1048160987</v>
      </c>
    </row>
    <row r="23" spans="1:5" s="260" customFormat="1" ht="21.75" customHeight="1">
      <c r="A23" s="17" t="s">
        <v>31</v>
      </c>
      <c r="B23" s="266" t="s">
        <v>648</v>
      </c>
      <c r="C23" s="263">
        <f>SUM(C16:C22)</f>
        <v>3273634179</v>
      </c>
      <c r="D23" s="263">
        <f>SUM(D16:D22)</f>
        <v>3496200600</v>
      </c>
      <c r="E23" s="263">
        <f>SUM(E16:E22)</f>
        <v>3367938166</v>
      </c>
    </row>
    <row r="24" spans="1:5" s="260" customFormat="1" ht="21.75" customHeight="1">
      <c r="A24" s="17" t="s">
        <v>23</v>
      </c>
      <c r="B24" s="266" t="s">
        <v>649</v>
      </c>
      <c r="C24" s="268">
        <v>368000000</v>
      </c>
      <c r="D24" s="268">
        <v>233313342</v>
      </c>
      <c r="E24" s="268">
        <v>199902011</v>
      </c>
    </row>
    <row r="25" spans="1:5" s="260" customFormat="1" ht="21.75" customHeight="1">
      <c r="A25" s="17" t="s">
        <v>32</v>
      </c>
      <c r="B25" s="269">
        <v>5</v>
      </c>
      <c r="C25" s="263">
        <f>C23+C24</f>
        <v>3641634179</v>
      </c>
      <c r="D25" s="263">
        <f>D23+D24</f>
        <v>3729513942</v>
      </c>
      <c r="E25" s="263">
        <f>E23+E24</f>
        <v>3567840177</v>
      </c>
    </row>
    <row r="26" spans="1:5" s="260" customFormat="1" ht="3.75" customHeight="1">
      <c r="A26" s="17"/>
      <c r="B26" s="270"/>
      <c r="C26" s="263"/>
      <c r="D26" s="263"/>
      <c r="E26" s="263"/>
    </row>
    <row r="27" spans="1:5" s="260" customFormat="1" ht="21.75" customHeight="1">
      <c r="A27" s="17" t="s">
        <v>916</v>
      </c>
      <c r="B27" s="270"/>
      <c r="C27" s="263">
        <f>C14-C25</f>
        <v>-1184503179</v>
      </c>
      <c r="D27" s="263">
        <f>D14-D25</f>
        <v>-185660759</v>
      </c>
      <c r="E27" s="263">
        <f>E14-E25</f>
        <v>-952484218</v>
      </c>
    </row>
    <row r="28" spans="1:5" s="260" customFormat="1" ht="3.75" customHeight="1">
      <c r="A28" s="17"/>
      <c r="B28" s="17"/>
      <c r="C28" s="18"/>
      <c r="D28" s="18"/>
      <c r="E28" s="18"/>
    </row>
    <row r="29" spans="1:5" s="260" customFormat="1" ht="6" customHeight="1">
      <c r="A29" s="17"/>
      <c r="B29" s="17"/>
      <c r="C29" s="18"/>
      <c r="D29" s="18"/>
      <c r="E29" s="18"/>
    </row>
    <row r="30" spans="1:5" s="260" customFormat="1" ht="21.75" customHeight="1">
      <c r="A30" s="285" t="s">
        <v>439</v>
      </c>
      <c r="B30" s="285"/>
      <c r="C30" s="285"/>
      <c r="D30" s="285"/>
      <c r="E30" s="285"/>
    </row>
    <row r="31" spans="1:5" s="260" customFormat="1" ht="21.75" customHeight="1">
      <c r="A31" s="17"/>
      <c r="B31" s="17"/>
      <c r="C31" s="18"/>
      <c r="D31" s="271">
        <v>2022</v>
      </c>
      <c r="E31" s="271">
        <v>2021</v>
      </c>
    </row>
    <row r="32" spans="1:5" ht="21.75" customHeight="1">
      <c r="A32" s="242" t="s">
        <v>438</v>
      </c>
      <c r="B32" s="261" t="s">
        <v>912</v>
      </c>
      <c r="C32" s="272"/>
      <c r="D32" s="154">
        <v>7283951</v>
      </c>
      <c r="E32" s="154">
        <v>4975179</v>
      </c>
    </row>
    <row r="33" spans="1:5" ht="21.75" customHeight="1">
      <c r="A33" s="242" t="s">
        <v>59</v>
      </c>
      <c r="B33" s="261" t="s">
        <v>912</v>
      </c>
      <c r="C33" s="272"/>
      <c r="D33" s="154">
        <v>100000000</v>
      </c>
      <c r="E33" s="154">
        <v>68000000</v>
      </c>
    </row>
    <row r="34" spans="1:5" ht="21" customHeight="1">
      <c r="A34" s="17" t="s">
        <v>35</v>
      </c>
      <c r="B34" s="273"/>
      <c r="C34" s="274"/>
      <c r="D34" s="263">
        <f>SUM(D32:D33)</f>
        <v>107283951</v>
      </c>
      <c r="E34" s="275">
        <f>SUM(E32:E33)</f>
        <v>72975179</v>
      </c>
    </row>
    <row r="35" spans="1:5" ht="15">
      <c r="A35" s="276"/>
      <c r="B35" s="276"/>
      <c r="C35" s="256"/>
      <c r="D35" s="256"/>
      <c r="E35" s="277"/>
    </row>
    <row r="36" spans="1:5">
      <c r="A36" s="278"/>
      <c r="B36" s="278"/>
      <c r="C36" s="279"/>
      <c r="D36" s="282" t="s">
        <v>641</v>
      </c>
      <c r="E36" s="282"/>
    </row>
    <row r="37" spans="1:5">
      <c r="D37" s="282" t="s">
        <v>642</v>
      </c>
      <c r="E37" s="282"/>
    </row>
  </sheetData>
  <mergeCells count="6">
    <mergeCell ref="D37:E37"/>
    <mergeCell ref="A1:E1"/>
    <mergeCell ref="D36:E36"/>
    <mergeCell ref="A2:E2"/>
    <mergeCell ref="A3:E3"/>
    <mergeCell ref="A30:E30"/>
  </mergeCells>
  <phoneticPr fontId="0" type="noConversion"/>
  <pageMargins left="0.23958333333333301" right="0.26" top="0.75" bottom="0.55000000000000004" header="0.25" footer="0.5"/>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G21"/>
  <sheetViews>
    <sheetView showWhiteSpace="0" view="pageLayout" zoomScaleNormal="100" workbookViewId="0">
      <selection activeCell="G4" sqref="G4"/>
    </sheetView>
  </sheetViews>
  <sheetFormatPr defaultColWidth="9.140625" defaultRowHeight="12.75"/>
  <cols>
    <col min="1" max="4" width="9.140625" style="5"/>
    <col min="5" max="5" width="24.5703125" style="5" customWidth="1"/>
    <col min="6" max="6" width="15.7109375" style="5" customWidth="1"/>
    <col min="7" max="7" width="21.5703125" style="5" customWidth="1"/>
    <col min="8" max="16384" width="9.140625" style="5"/>
  </cols>
  <sheetData>
    <row r="1" spans="1:7" ht="21.75" customHeight="1">
      <c r="A1" s="288" t="s">
        <v>11</v>
      </c>
      <c r="B1" s="289"/>
      <c r="C1" s="289"/>
      <c r="D1" s="289"/>
      <c r="E1" s="289"/>
      <c r="F1" s="289"/>
      <c r="G1" s="289"/>
    </row>
    <row r="2" spans="1:7" ht="13.5" customHeight="1">
      <c r="A2" s="81"/>
      <c r="B2" s="82"/>
      <c r="C2" s="82"/>
      <c r="D2" s="82"/>
      <c r="E2" s="82"/>
      <c r="F2" s="82"/>
      <c r="G2" s="33" t="s">
        <v>48</v>
      </c>
    </row>
    <row r="3" spans="1:7" ht="32.25" customHeight="1">
      <c r="A3" s="290" t="s">
        <v>28</v>
      </c>
      <c r="B3" s="290"/>
      <c r="C3" s="290"/>
      <c r="D3" s="290"/>
      <c r="E3" s="290"/>
      <c r="F3" s="127">
        <f>G3+1</f>
        <v>2018</v>
      </c>
      <c r="G3" s="127">
        <v>2017</v>
      </c>
    </row>
    <row r="4" spans="1:7" ht="18.75" customHeight="1">
      <c r="A4" s="77" t="s">
        <v>74</v>
      </c>
      <c r="B4" s="78"/>
      <c r="C4" s="78"/>
      <c r="D4" s="78"/>
      <c r="E4" s="78"/>
      <c r="F4" s="78"/>
      <c r="G4" s="78"/>
    </row>
    <row r="5" spans="1:7" ht="18.75" customHeight="1">
      <c r="A5" s="7" t="s">
        <v>71</v>
      </c>
      <c r="F5" s="112">
        <v>2271373555</v>
      </c>
      <c r="G5" s="113">
        <v>1771260183</v>
      </c>
    </row>
    <row r="6" spans="1:7" ht="18.75" customHeight="1">
      <c r="A6" s="7" t="s">
        <v>72</v>
      </c>
      <c r="F6" s="114">
        <v>-2085813879</v>
      </c>
      <c r="G6" s="115">
        <v>-1492617008</v>
      </c>
    </row>
    <row r="7" spans="1:7" ht="18.75" customHeight="1">
      <c r="A7" s="79" t="s">
        <v>73</v>
      </c>
      <c r="B7" s="80"/>
      <c r="C7" s="80"/>
      <c r="D7" s="80"/>
      <c r="E7" s="80"/>
      <c r="F7" s="116">
        <f>SUM(F5:F6)</f>
        <v>185559676</v>
      </c>
      <c r="G7" s="116">
        <f>SUM(G5:G6)</f>
        <v>278643175</v>
      </c>
    </row>
    <row r="8" spans="1:7" ht="18.75" customHeight="1">
      <c r="A8" s="7"/>
      <c r="F8" s="117"/>
      <c r="G8" s="117"/>
    </row>
    <row r="9" spans="1:7" ht="18.75" customHeight="1">
      <c r="A9" s="77" t="s">
        <v>75</v>
      </c>
      <c r="B9" s="78"/>
      <c r="C9" s="78"/>
      <c r="D9" s="78"/>
      <c r="E9" s="78"/>
      <c r="F9" s="118"/>
      <c r="G9" s="118"/>
    </row>
    <row r="10" spans="1:7" ht="18.75" customHeight="1">
      <c r="A10" s="7" t="s">
        <v>71</v>
      </c>
      <c r="F10" s="119">
        <v>1086573086</v>
      </c>
      <c r="G10" s="120">
        <v>821916124</v>
      </c>
    </row>
    <row r="11" spans="1:7" ht="18.75" customHeight="1">
      <c r="A11" s="7" t="s">
        <v>72</v>
      </c>
      <c r="F11" s="119">
        <v>-99065219</v>
      </c>
      <c r="G11" s="120">
        <v>-98245176</v>
      </c>
    </row>
    <row r="12" spans="1:7" ht="18.75" customHeight="1">
      <c r="A12" s="7" t="s">
        <v>234</v>
      </c>
      <c r="F12" s="121">
        <v>-20920270</v>
      </c>
      <c r="G12" s="122">
        <v>-14056467</v>
      </c>
    </row>
    <row r="13" spans="1:7" ht="18.75" customHeight="1">
      <c r="A13" s="79" t="s">
        <v>73</v>
      </c>
      <c r="B13" s="80"/>
      <c r="C13" s="80"/>
      <c r="D13" s="80"/>
      <c r="E13" s="80"/>
      <c r="F13" s="123">
        <f>SUM(F10:F12)</f>
        <v>966587597</v>
      </c>
      <c r="G13" s="123">
        <f>SUM(G10:G12)</f>
        <v>709614481</v>
      </c>
    </row>
    <row r="14" spans="1:7" ht="18.75" customHeight="1">
      <c r="A14" s="7"/>
      <c r="F14" s="124"/>
      <c r="G14" s="124"/>
    </row>
    <row r="15" spans="1:7" ht="18.75" customHeight="1">
      <c r="A15" s="77" t="s">
        <v>76</v>
      </c>
      <c r="B15" s="77"/>
      <c r="C15" s="77"/>
      <c r="D15" s="77"/>
      <c r="E15" s="77"/>
      <c r="F15" s="125">
        <v>495675259</v>
      </c>
      <c r="G15" s="125">
        <v>443340791</v>
      </c>
    </row>
    <row r="16" spans="1:7" ht="18.75" customHeight="1">
      <c r="A16" s="7"/>
      <c r="F16" s="126"/>
      <c r="G16" s="126"/>
    </row>
    <row r="17" spans="1:7" ht="18.75" customHeight="1">
      <c r="A17" s="77" t="s">
        <v>77</v>
      </c>
      <c r="B17" s="77"/>
      <c r="C17" s="77"/>
      <c r="D17" s="77"/>
      <c r="E17" s="77"/>
      <c r="F17" s="125">
        <v>4695378</v>
      </c>
      <c r="G17" s="125">
        <v>4863606</v>
      </c>
    </row>
    <row r="18" spans="1:7" ht="18.75" customHeight="1">
      <c r="A18" s="7"/>
      <c r="F18" s="126"/>
      <c r="G18" s="126"/>
    </row>
    <row r="19" spans="1:7" ht="18.75" customHeight="1">
      <c r="A19" s="291" t="s">
        <v>337</v>
      </c>
      <c r="B19" s="291"/>
      <c r="C19" s="291"/>
      <c r="D19" s="291"/>
      <c r="E19" s="291"/>
      <c r="F19" s="152">
        <v>0</v>
      </c>
      <c r="G19" s="152">
        <v>0</v>
      </c>
    </row>
    <row r="20" spans="1:7" ht="4.5" customHeight="1">
      <c r="A20" s="7"/>
      <c r="F20" s="124"/>
      <c r="G20" s="124"/>
    </row>
    <row r="21" spans="1:7" ht="18.75" customHeight="1">
      <c r="A21" s="286" t="s">
        <v>78</v>
      </c>
      <c r="B21" s="286"/>
      <c r="C21" s="286"/>
      <c r="D21" s="286"/>
      <c r="E21" s="287"/>
      <c r="F21" s="110">
        <f>F7+F13+F15+F17+F19</f>
        <v>1652517910</v>
      </c>
      <c r="G21" s="110">
        <f>G7+G13+G15+G17+G19</f>
        <v>1436462053</v>
      </c>
    </row>
  </sheetData>
  <mergeCells count="4">
    <mergeCell ref="A21:E21"/>
    <mergeCell ref="A1:G1"/>
    <mergeCell ref="A3:E3"/>
    <mergeCell ref="A19:E19"/>
  </mergeCells>
  <phoneticPr fontId="17" type="noConversion"/>
  <pageMargins left="0.28000000000000003" right="0.27" top="0.83333333333333304" bottom="1" header="0.25" footer="0.5"/>
  <pageSetup orientation="portrait" horizontalDpi="300" verticalDpi="300" r:id="rId1"/>
  <headerFooter>
    <oddHeader xml:space="preserve">&amp;R&amp;"Times New Roman,Regular"Kingdom of Bahrain
Consolidated Final Account
For The Year Ended 31 December 2018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IL119"/>
  <sheetViews>
    <sheetView view="pageBreakPreview" zoomScaleNormal="90" zoomScaleSheetLayoutView="100" workbookViewId="0">
      <selection sqref="A1:I1"/>
    </sheetView>
  </sheetViews>
  <sheetFormatPr defaultColWidth="9.140625" defaultRowHeight="17.25" customHeight="1"/>
  <cols>
    <col min="1" max="1" width="42.85546875" style="22" customWidth="1"/>
    <col min="2" max="2" width="15" style="22" bestFit="1" customWidth="1"/>
    <col min="3" max="3" width="15.5703125" style="22" bestFit="1" customWidth="1"/>
    <col min="4" max="4" width="8.28515625" style="169" bestFit="1" customWidth="1"/>
    <col min="5" max="5" width="17.42578125" style="22" customWidth="1"/>
    <col min="6" max="6" width="17.28515625" style="22" bestFit="1" customWidth="1"/>
    <col min="7" max="7" width="9" style="169" customWidth="1"/>
    <col min="8" max="8" width="17.28515625" style="22" customWidth="1"/>
    <col min="9" max="9" width="16.85546875" style="22" customWidth="1"/>
    <col min="10" max="10" width="8.85546875" style="169" customWidth="1"/>
    <col min="11" max="16384" width="9.140625" style="22"/>
  </cols>
  <sheetData>
    <row r="1" spans="1:10" s="23" customFormat="1" ht="26.25" customHeight="1">
      <c r="A1" s="292" t="s">
        <v>650</v>
      </c>
      <c r="B1" s="293"/>
      <c r="C1" s="293"/>
      <c r="D1" s="293"/>
      <c r="E1" s="293"/>
      <c r="F1" s="293"/>
      <c r="G1" s="293"/>
      <c r="H1" s="293"/>
      <c r="I1" s="293"/>
      <c r="J1" s="169"/>
    </row>
    <row r="2" spans="1:10" ht="16.5" customHeight="1">
      <c r="J2" s="173" t="s">
        <v>48</v>
      </c>
    </row>
    <row r="3" spans="1:10" ht="15" customHeight="1">
      <c r="A3" s="298" t="s">
        <v>70</v>
      </c>
      <c r="B3" s="294" t="s">
        <v>49</v>
      </c>
      <c r="C3" s="295"/>
      <c r="D3" s="296"/>
      <c r="E3" s="295" t="s">
        <v>33</v>
      </c>
      <c r="F3" s="295"/>
      <c r="G3" s="297"/>
      <c r="H3" s="295" t="s">
        <v>63</v>
      </c>
      <c r="I3" s="295"/>
      <c r="J3" s="297"/>
    </row>
    <row r="4" spans="1:10" s="24" customFormat="1" ht="28.5" customHeight="1">
      <c r="A4" s="298"/>
      <c r="B4" s="51" t="s">
        <v>47</v>
      </c>
      <c r="C4" s="51" t="s">
        <v>26</v>
      </c>
      <c r="D4" s="170" t="s">
        <v>69</v>
      </c>
      <c r="E4" s="51" t="s">
        <v>47</v>
      </c>
      <c r="F4" s="51" t="s">
        <v>26</v>
      </c>
      <c r="G4" s="170" t="s">
        <v>62</v>
      </c>
      <c r="H4" s="51" t="s">
        <v>47</v>
      </c>
      <c r="I4" s="51" t="s">
        <v>26</v>
      </c>
      <c r="J4" s="170" t="s">
        <v>62</v>
      </c>
    </row>
    <row r="5" spans="1:10" s="25" customFormat="1" ht="15">
      <c r="A5" s="90" t="s">
        <v>926</v>
      </c>
      <c r="B5" s="207">
        <v>0</v>
      </c>
      <c r="C5" s="207">
        <v>0</v>
      </c>
      <c r="D5" s="207">
        <v>0</v>
      </c>
      <c r="E5" s="167">
        <v>88207</v>
      </c>
      <c r="F5" s="167">
        <v>88208</v>
      </c>
      <c r="G5" s="168">
        <f t="shared" ref="G5:G7" si="0">(E5/F5)*100</f>
        <v>99.998866315980408</v>
      </c>
      <c r="H5" s="207">
        <v>0</v>
      </c>
      <c r="I5" s="207">
        <v>0</v>
      </c>
      <c r="J5" s="207">
        <v>0</v>
      </c>
    </row>
    <row r="6" spans="1:10" s="25" customFormat="1" ht="15">
      <c r="A6" s="90" t="s">
        <v>927</v>
      </c>
      <c r="B6" s="207">
        <v>0</v>
      </c>
      <c r="C6" s="207">
        <v>0</v>
      </c>
      <c r="D6" s="207">
        <v>0</v>
      </c>
      <c r="E6" s="167">
        <v>97711</v>
      </c>
      <c r="F6" s="167">
        <v>97712</v>
      </c>
      <c r="G6" s="168">
        <f t="shared" si="0"/>
        <v>99.998976584247586</v>
      </c>
      <c r="H6" s="207">
        <v>0</v>
      </c>
      <c r="I6" s="207">
        <v>0</v>
      </c>
      <c r="J6" s="207">
        <v>0</v>
      </c>
    </row>
    <row r="7" spans="1:10" s="25" customFormat="1" ht="15">
      <c r="A7" s="90" t="s">
        <v>928</v>
      </c>
      <c r="B7" s="207">
        <v>0</v>
      </c>
      <c r="C7" s="207">
        <v>0</v>
      </c>
      <c r="D7" s="207">
        <v>0</v>
      </c>
      <c r="E7" s="167">
        <v>91529</v>
      </c>
      <c r="F7" s="167">
        <v>91538</v>
      </c>
      <c r="G7" s="168">
        <f t="shared" si="0"/>
        <v>99.990168017653872</v>
      </c>
      <c r="H7" s="207">
        <v>0</v>
      </c>
      <c r="I7" s="207">
        <v>0</v>
      </c>
      <c r="J7" s="207">
        <v>0</v>
      </c>
    </row>
    <row r="8" spans="1:10" s="25" customFormat="1" ht="15">
      <c r="A8" s="90" t="s">
        <v>441</v>
      </c>
      <c r="B8" s="167">
        <v>7228</v>
      </c>
      <c r="C8" s="207">
        <v>0</v>
      </c>
      <c r="D8" s="207">
        <v>0</v>
      </c>
      <c r="E8" s="167">
        <v>16211269</v>
      </c>
      <c r="F8" s="167">
        <v>20170000</v>
      </c>
      <c r="G8" s="168">
        <f>(E8/F8)*100</f>
        <v>80.373173029251362</v>
      </c>
      <c r="H8" s="167">
        <v>6100000</v>
      </c>
      <c r="I8" s="167">
        <v>6100000</v>
      </c>
      <c r="J8" s="168">
        <f>(H8/I8)*100</f>
        <v>100</v>
      </c>
    </row>
    <row r="9" spans="1:10" s="25" customFormat="1" ht="15">
      <c r="A9" s="90" t="s">
        <v>827</v>
      </c>
      <c r="B9" s="207">
        <v>0</v>
      </c>
      <c r="C9" s="207">
        <v>0</v>
      </c>
      <c r="D9" s="207">
        <v>0</v>
      </c>
      <c r="E9" s="167">
        <v>557588143</v>
      </c>
      <c r="F9" s="167">
        <v>476892000</v>
      </c>
      <c r="G9" s="168">
        <f t="shared" ref="G9:G23" si="1">(E9/F9)*100</f>
        <v>116.92126162737055</v>
      </c>
      <c r="H9" s="167">
        <v>6098380</v>
      </c>
      <c r="I9" s="167">
        <v>12756208</v>
      </c>
      <c r="J9" s="168">
        <f t="shared" ref="J9:J23" si="2">(H9/I9)*100</f>
        <v>47.80715397553881</v>
      </c>
    </row>
    <row r="10" spans="1:10" s="25" customFormat="1" ht="15">
      <c r="A10" s="90" t="s">
        <v>39</v>
      </c>
      <c r="B10" s="167">
        <v>58245356</v>
      </c>
      <c r="C10" s="167">
        <v>120178000</v>
      </c>
      <c r="D10" s="168">
        <f t="shared" ref="D10:D22" si="3">(B10/C10)*100</f>
        <v>48.465905573399461</v>
      </c>
      <c r="E10" s="167">
        <v>370167055</v>
      </c>
      <c r="F10" s="167">
        <v>364166464</v>
      </c>
      <c r="G10" s="168">
        <f t="shared" si="1"/>
        <v>101.6477604593486</v>
      </c>
      <c r="H10" s="167">
        <v>9126160</v>
      </c>
      <c r="I10" s="167">
        <v>13596096</v>
      </c>
      <c r="J10" s="168">
        <f t="shared" si="2"/>
        <v>67.123386007277389</v>
      </c>
    </row>
    <row r="11" spans="1:10" s="25" customFormat="1" ht="15">
      <c r="A11" s="90" t="s">
        <v>40</v>
      </c>
      <c r="B11" s="207">
        <v>0</v>
      </c>
      <c r="C11" s="207">
        <v>0</v>
      </c>
      <c r="D11" s="207">
        <v>0</v>
      </c>
      <c r="E11" s="167">
        <v>33314000</v>
      </c>
      <c r="F11" s="167">
        <v>33314000</v>
      </c>
      <c r="G11" s="168">
        <f t="shared" si="1"/>
        <v>100</v>
      </c>
      <c r="H11" s="207">
        <v>0</v>
      </c>
      <c r="I11" s="207">
        <v>0</v>
      </c>
      <c r="J11" s="207">
        <v>0</v>
      </c>
    </row>
    <row r="12" spans="1:10" s="25" customFormat="1" ht="15">
      <c r="A12" s="90" t="s">
        <v>159</v>
      </c>
      <c r="B12" s="207">
        <v>0</v>
      </c>
      <c r="C12" s="207">
        <v>0</v>
      </c>
      <c r="D12" s="207">
        <v>0</v>
      </c>
      <c r="E12" s="167">
        <v>2264754</v>
      </c>
      <c r="F12" s="167">
        <v>2529195</v>
      </c>
      <c r="G12" s="168">
        <f t="shared" si="1"/>
        <v>89.544459798473426</v>
      </c>
      <c r="H12" s="207">
        <v>0</v>
      </c>
      <c r="I12" s="207">
        <v>0</v>
      </c>
      <c r="J12" s="207">
        <v>0</v>
      </c>
    </row>
    <row r="13" spans="1:10" s="25" customFormat="1" ht="15">
      <c r="A13" s="90" t="s">
        <v>41</v>
      </c>
      <c r="B13" s="167">
        <v>1446656</v>
      </c>
      <c r="C13" s="167">
        <v>2105000</v>
      </c>
      <c r="D13" s="168">
        <f t="shared" si="3"/>
        <v>68.724750593824226</v>
      </c>
      <c r="E13" s="167">
        <v>43185087</v>
      </c>
      <c r="F13" s="167">
        <v>43185088</v>
      </c>
      <c r="G13" s="168">
        <f t="shared" si="1"/>
        <v>99.99999768438586</v>
      </c>
      <c r="H13" s="167">
        <v>982476</v>
      </c>
      <c r="I13" s="167">
        <v>1894600</v>
      </c>
      <c r="J13" s="168">
        <f t="shared" si="2"/>
        <v>51.856645202153487</v>
      </c>
    </row>
    <row r="14" spans="1:10" s="25" customFormat="1" ht="15">
      <c r="A14" s="90" t="s">
        <v>831</v>
      </c>
      <c r="B14" s="167">
        <v>27200209</v>
      </c>
      <c r="C14" s="167">
        <v>32162000</v>
      </c>
      <c r="D14" s="168">
        <f t="shared" si="3"/>
        <v>84.572504819352034</v>
      </c>
      <c r="E14" s="167">
        <v>13379687</v>
      </c>
      <c r="F14" s="167">
        <v>13655244</v>
      </c>
      <c r="G14" s="168">
        <f t="shared" si="1"/>
        <v>97.9820426496956</v>
      </c>
      <c r="H14" s="167">
        <v>135115</v>
      </c>
      <c r="I14" s="167">
        <v>200000</v>
      </c>
      <c r="J14" s="168">
        <f t="shared" si="2"/>
        <v>67.557500000000005</v>
      </c>
    </row>
    <row r="15" spans="1:10" s="25" customFormat="1" ht="15">
      <c r="A15" s="90" t="s">
        <v>42</v>
      </c>
      <c r="B15" s="167">
        <v>187687</v>
      </c>
      <c r="C15" s="167">
        <v>472000</v>
      </c>
      <c r="D15" s="168">
        <f t="shared" si="3"/>
        <v>39.764194915254237</v>
      </c>
      <c r="E15" s="167">
        <v>279949003</v>
      </c>
      <c r="F15" s="167">
        <v>273799826</v>
      </c>
      <c r="G15" s="168">
        <f t="shared" si="1"/>
        <v>102.24586592688338</v>
      </c>
      <c r="H15" s="167">
        <v>2158137</v>
      </c>
      <c r="I15" s="167">
        <v>6388121</v>
      </c>
      <c r="J15" s="168">
        <f t="shared" si="2"/>
        <v>33.783596146660337</v>
      </c>
    </row>
    <row r="16" spans="1:10" s="25" customFormat="1" ht="15">
      <c r="A16" s="90" t="s">
        <v>43</v>
      </c>
      <c r="B16" s="167">
        <v>28756170</v>
      </c>
      <c r="C16" s="167">
        <v>32212000</v>
      </c>
      <c r="D16" s="168">
        <f t="shared" si="3"/>
        <v>89.271606854588342</v>
      </c>
      <c r="E16" s="167">
        <v>251853456</v>
      </c>
      <c r="F16" s="167">
        <v>230330715</v>
      </c>
      <c r="G16" s="168">
        <f t="shared" si="1"/>
        <v>109.34427742300892</v>
      </c>
      <c r="H16" s="167">
        <v>6303724</v>
      </c>
      <c r="I16" s="167">
        <v>9422200</v>
      </c>
      <c r="J16" s="168">
        <f t="shared" si="2"/>
        <v>66.902888921907831</v>
      </c>
    </row>
    <row r="17" spans="1:246" s="25" customFormat="1" ht="15">
      <c r="A17" s="90" t="s">
        <v>445</v>
      </c>
      <c r="B17" s="167">
        <v>5204883</v>
      </c>
      <c r="C17" s="167">
        <v>6398000</v>
      </c>
      <c r="D17" s="168">
        <f t="shared" si="3"/>
        <v>81.351719287277263</v>
      </c>
      <c r="E17" s="167">
        <v>5877197</v>
      </c>
      <c r="F17" s="167">
        <v>7654000</v>
      </c>
      <c r="G17" s="168">
        <f t="shared" si="1"/>
        <v>76.785955056179773</v>
      </c>
      <c r="H17" s="167">
        <v>2087236</v>
      </c>
      <c r="I17" s="167">
        <v>3800000</v>
      </c>
      <c r="J17" s="168">
        <f t="shared" si="2"/>
        <v>54.927263157894735</v>
      </c>
    </row>
    <row r="18" spans="1:246" s="25" customFormat="1" ht="15">
      <c r="A18" s="90" t="s">
        <v>639</v>
      </c>
      <c r="B18" s="167">
        <v>43272</v>
      </c>
      <c r="C18" s="167">
        <v>140000</v>
      </c>
      <c r="D18" s="168">
        <f t="shared" si="3"/>
        <v>30.908571428571431</v>
      </c>
      <c r="E18" s="167">
        <v>6363044</v>
      </c>
      <c r="F18" s="167">
        <v>7465400</v>
      </c>
      <c r="G18" s="168">
        <f t="shared" si="1"/>
        <v>85.233798590832379</v>
      </c>
      <c r="H18" s="167">
        <v>2494109</v>
      </c>
      <c r="I18" s="167">
        <v>4300000</v>
      </c>
      <c r="J18" s="168">
        <f t="shared" si="2"/>
        <v>58.002534883720934</v>
      </c>
    </row>
    <row r="19" spans="1:246" s="25" customFormat="1" ht="15">
      <c r="A19" s="90" t="s">
        <v>833</v>
      </c>
      <c r="B19" s="207">
        <v>0</v>
      </c>
      <c r="C19" s="207">
        <v>0</v>
      </c>
      <c r="D19" s="207">
        <v>0</v>
      </c>
      <c r="E19" s="167">
        <v>4297410</v>
      </c>
      <c r="F19" s="167">
        <v>4297411</v>
      </c>
      <c r="G19" s="168">
        <f t="shared" si="1"/>
        <v>99.999976730175447</v>
      </c>
      <c r="H19" s="167">
        <v>1806941</v>
      </c>
      <c r="I19" s="167">
        <v>2268801</v>
      </c>
      <c r="J19" s="168">
        <f t="shared" si="2"/>
        <v>79.642992047341309</v>
      </c>
    </row>
    <row r="20" spans="1:246" s="25" customFormat="1" ht="15">
      <c r="A20" s="155" t="s">
        <v>501</v>
      </c>
      <c r="B20" s="167">
        <v>580</v>
      </c>
      <c r="C20" s="207">
        <v>0</v>
      </c>
      <c r="D20" s="207">
        <v>0</v>
      </c>
      <c r="E20" s="167">
        <v>12410433</v>
      </c>
      <c r="F20" s="167">
        <v>12736820</v>
      </c>
      <c r="G20" s="168">
        <f t="shared" si="1"/>
        <v>97.437452990620883</v>
      </c>
      <c r="H20" s="167">
        <v>207244</v>
      </c>
      <c r="I20" s="167">
        <v>207244</v>
      </c>
      <c r="J20" s="168">
        <f t="shared" si="2"/>
        <v>100</v>
      </c>
    </row>
    <row r="21" spans="1:246" s="25" customFormat="1" ht="15">
      <c r="A21" s="90" t="s">
        <v>434</v>
      </c>
      <c r="B21" s="207">
        <v>0</v>
      </c>
      <c r="C21" s="207">
        <v>0</v>
      </c>
      <c r="D21" s="207">
        <v>0</v>
      </c>
      <c r="E21" s="167">
        <v>648154</v>
      </c>
      <c r="F21" s="167">
        <v>669000</v>
      </c>
      <c r="G21" s="168">
        <f t="shared" si="1"/>
        <v>96.884005979073237</v>
      </c>
      <c r="H21" s="207">
        <v>0</v>
      </c>
      <c r="I21" s="207">
        <v>0</v>
      </c>
      <c r="J21" s="207">
        <v>0</v>
      </c>
    </row>
    <row r="22" spans="1:246" s="25" customFormat="1" ht="15">
      <c r="A22" s="90" t="s">
        <v>435</v>
      </c>
      <c r="B22" s="167">
        <v>36560164</v>
      </c>
      <c r="C22" s="167">
        <v>34606000</v>
      </c>
      <c r="D22" s="168">
        <f t="shared" si="3"/>
        <v>105.64689360226551</v>
      </c>
      <c r="E22" s="167">
        <v>9141534</v>
      </c>
      <c r="F22" s="167">
        <v>9141550</v>
      </c>
      <c r="G22" s="168">
        <f t="shared" si="1"/>
        <v>99.999824974976889</v>
      </c>
      <c r="H22" s="167">
        <v>2240786</v>
      </c>
      <c r="I22" s="167">
        <v>2500000</v>
      </c>
      <c r="J22" s="168">
        <f t="shared" si="2"/>
        <v>89.631439999999998</v>
      </c>
    </row>
    <row r="23" spans="1:246" s="28" customFormat="1" ht="14.25" customHeight="1">
      <c r="A23" s="90" t="s">
        <v>160</v>
      </c>
      <c r="B23" s="167">
        <v>7774</v>
      </c>
      <c r="C23" s="167">
        <v>35000</v>
      </c>
      <c r="D23" s="207">
        <v>0</v>
      </c>
      <c r="E23" s="167">
        <v>4034312</v>
      </c>
      <c r="F23" s="167">
        <v>4255000</v>
      </c>
      <c r="G23" s="168">
        <f t="shared" si="1"/>
        <v>94.813443008225619</v>
      </c>
      <c r="H23" s="167">
        <v>78387284</v>
      </c>
      <c r="I23" s="167">
        <v>109000000</v>
      </c>
      <c r="J23" s="168">
        <f t="shared" si="2"/>
        <v>71.914939449541279</v>
      </c>
      <c r="K23" s="27"/>
      <c r="L23" s="16"/>
      <c r="M23" s="25"/>
      <c r="N23" s="25"/>
      <c r="O23" s="27"/>
      <c r="P23" s="26"/>
      <c r="Q23" s="25"/>
      <c r="R23" s="25"/>
      <c r="S23" s="27"/>
      <c r="T23" s="16"/>
      <c r="U23" s="25"/>
      <c r="V23" s="25"/>
      <c r="W23" s="27"/>
      <c r="X23" s="16"/>
      <c r="Y23" s="25"/>
      <c r="Z23" s="25"/>
      <c r="AA23" s="27"/>
      <c r="AB23" s="26"/>
      <c r="AC23" s="25"/>
      <c r="AD23" s="25"/>
      <c r="AE23" s="27"/>
      <c r="AF23" s="16"/>
      <c r="AG23" s="25"/>
      <c r="AH23" s="25"/>
      <c r="AI23" s="27"/>
      <c r="AJ23" s="16"/>
      <c r="AK23" s="25"/>
      <c r="AL23" s="25"/>
      <c r="AM23" s="27"/>
      <c r="AN23" s="26"/>
      <c r="AO23" s="25"/>
      <c r="AP23" s="25"/>
      <c r="AQ23" s="27"/>
      <c r="AR23" s="16"/>
      <c r="AS23" s="25"/>
      <c r="AT23" s="25"/>
      <c r="AU23" s="27"/>
      <c r="AV23" s="16"/>
      <c r="AW23" s="25"/>
      <c r="AX23" s="25"/>
      <c r="AY23" s="27"/>
      <c r="AZ23" s="26"/>
      <c r="BA23" s="25"/>
      <c r="BB23" s="25"/>
      <c r="BC23" s="27"/>
      <c r="BD23" s="16"/>
      <c r="BE23" s="25"/>
      <c r="BF23" s="25"/>
      <c r="BG23" s="27"/>
      <c r="BH23" s="16"/>
      <c r="BI23" s="25"/>
      <c r="BJ23" s="25"/>
      <c r="BK23" s="27"/>
      <c r="BL23" s="26"/>
      <c r="BM23" s="25"/>
      <c r="BN23" s="25"/>
      <c r="BO23" s="27"/>
      <c r="BP23" s="16"/>
      <c r="BQ23" s="25"/>
      <c r="BR23" s="25"/>
      <c r="BS23" s="27"/>
      <c r="BT23" s="16"/>
      <c r="BU23" s="25"/>
      <c r="BV23" s="25"/>
      <c r="BW23" s="27"/>
      <c r="BX23" s="26"/>
      <c r="BY23" s="25"/>
      <c r="BZ23" s="25"/>
      <c r="CA23" s="27"/>
      <c r="CB23" s="16"/>
      <c r="CC23" s="25"/>
      <c r="CD23" s="25"/>
      <c r="CE23" s="27"/>
      <c r="CF23" s="16"/>
      <c r="CG23" s="25"/>
      <c r="CH23" s="25"/>
      <c r="CI23" s="27"/>
      <c r="CJ23" s="26"/>
      <c r="CK23" s="25"/>
      <c r="CL23" s="25"/>
      <c r="CM23" s="27"/>
      <c r="CN23" s="16"/>
      <c r="CO23" s="25"/>
      <c r="CP23" s="25"/>
      <c r="CQ23" s="27"/>
      <c r="CR23" s="16"/>
      <c r="CS23" s="25"/>
      <c r="CT23" s="25"/>
      <c r="CU23" s="27"/>
      <c r="CV23" s="26"/>
      <c r="CW23" s="25"/>
      <c r="CX23" s="25"/>
      <c r="CY23" s="27"/>
      <c r="CZ23" s="16"/>
      <c r="DA23" s="25"/>
      <c r="DB23" s="25"/>
      <c r="DC23" s="27"/>
      <c r="DD23" s="16"/>
      <c r="DE23" s="25"/>
      <c r="DF23" s="25"/>
      <c r="DG23" s="27"/>
      <c r="DH23" s="26"/>
      <c r="DI23" s="25"/>
      <c r="DJ23" s="25"/>
      <c r="DK23" s="27"/>
      <c r="DL23" s="16"/>
      <c r="DM23" s="25"/>
      <c r="DN23" s="25"/>
      <c r="DO23" s="27"/>
      <c r="DP23" s="16"/>
      <c r="DQ23" s="25"/>
      <c r="DR23" s="25"/>
      <c r="DS23" s="27"/>
      <c r="DT23" s="26"/>
      <c r="DU23" s="25"/>
      <c r="DV23" s="25"/>
      <c r="DW23" s="27"/>
      <c r="DX23" s="16"/>
      <c r="DY23" s="25"/>
      <c r="DZ23" s="25"/>
      <c r="EA23" s="27"/>
      <c r="EB23" s="16"/>
      <c r="EC23" s="25"/>
      <c r="ED23" s="25"/>
      <c r="EE23" s="27"/>
      <c r="EF23" s="26"/>
      <c r="EG23" s="25"/>
      <c r="EH23" s="25"/>
      <c r="EI23" s="27"/>
      <c r="EJ23" s="16"/>
      <c r="EK23" s="25"/>
      <c r="EL23" s="25"/>
      <c r="EM23" s="27"/>
      <c r="EN23" s="16"/>
      <c r="EO23" s="25"/>
      <c r="EP23" s="25"/>
      <c r="EQ23" s="27"/>
      <c r="ER23" s="26"/>
      <c r="ES23" s="25"/>
      <c r="ET23" s="25"/>
      <c r="EU23" s="27"/>
      <c r="EV23" s="16"/>
      <c r="EW23" s="25"/>
      <c r="EX23" s="25"/>
      <c r="EY23" s="27"/>
      <c r="EZ23" s="16"/>
      <c r="FA23" s="25"/>
      <c r="FB23" s="25"/>
      <c r="FC23" s="27"/>
      <c r="FD23" s="26"/>
      <c r="FE23" s="25"/>
      <c r="FF23" s="25"/>
      <c r="FG23" s="27"/>
      <c r="FH23" s="16"/>
      <c r="FI23" s="25"/>
      <c r="FJ23" s="25"/>
      <c r="FK23" s="27"/>
      <c r="FL23" s="16"/>
      <c r="FM23" s="25"/>
      <c r="FN23" s="25"/>
      <c r="FO23" s="27"/>
      <c r="FP23" s="26"/>
      <c r="FQ23" s="25"/>
      <c r="FR23" s="25"/>
      <c r="FS23" s="27"/>
      <c r="FT23" s="16"/>
      <c r="FU23" s="25"/>
      <c r="FV23" s="25"/>
      <c r="FW23" s="27"/>
      <c r="FX23" s="16"/>
      <c r="FY23" s="25"/>
      <c r="FZ23" s="25"/>
      <c r="GA23" s="27"/>
      <c r="GB23" s="26"/>
      <c r="GC23" s="25"/>
      <c r="GD23" s="25"/>
      <c r="GE23" s="27"/>
      <c r="GF23" s="16"/>
      <c r="GG23" s="25"/>
      <c r="GH23" s="25"/>
      <c r="GI23" s="27"/>
      <c r="GJ23" s="16"/>
      <c r="GK23" s="25"/>
      <c r="GL23" s="25"/>
      <c r="GM23" s="27"/>
      <c r="GN23" s="26"/>
      <c r="GO23" s="25"/>
      <c r="GP23" s="25"/>
      <c r="GQ23" s="27"/>
      <c r="GR23" s="16"/>
      <c r="GS23" s="25"/>
      <c r="GT23" s="25"/>
      <c r="GU23" s="27"/>
      <c r="GV23" s="16"/>
      <c r="GW23" s="25"/>
      <c r="GX23" s="25"/>
      <c r="GY23" s="27"/>
      <c r="GZ23" s="26"/>
      <c r="HA23" s="25"/>
      <c r="HB23" s="25"/>
      <c r="HC23" s="27"/>
      <c r="HD23" s="16"/>
      <c r="HE23" s="25"/>
      <c r="HF23" s="25"/>
      <c r="HG23" s="27"/>
      <c r="HH23" s="16"/>
      <c r="HI23" s="25"/>
      <c r="HJ23" s="25"/>
      <c r="HK23" s="27"/>
      <c r="HL23" s="26"/>
      <c r="HM23" s="25"/>
      <c r="HN23" s="25"/>
      <c r="HO23" s="27"/>
      <c r="HP23" s="16"/>
      <c r="HQ23" s="25"/>
      <c r="HR23" s="25"/>
      <c r="HS23" s="27"/>
      <c r="HT23" s="16"/>
      <c r="HU23" s="25"/>
      <c r="HV23" s="25"/>
      <c r="HW23" s="27"/>
      <c r="HX23" s="26"/>
      <c r="HY23" s="25"/>
      <c r="HZ23" s="25"/>
      <c r="IA23" s="27"/>
      <c r="IB23" s="16"/>
      <c r="IC23" s="25"/>
      <c r="ID23" s="25"/>
      <c r="IE23" s="27"/>
      <c r="IF23" s="16"/>
      <c r="IG23" s="25"/>
      <c r="IH23" s="25"/>
      <c r="II23" s="27"/>
      <c r="IJ23" s="26"/>
      <c r="IK23" s="25"/>
      <c r="IL23" s="25"/>
    </row>
    <row r="24" spans="1:246" s="25" customFormat="1" ht="1.5" hidden="1" customHeight="1">
      <c r="A24" s="197" t="s">
        <v>369</v>
      </c>
      <c r="B24" s="167"/>
      <c r="C24" s="167"/>
      <c r="D24" s="168">
        <v>0</v>
      </c>
      <c r="E24" s="167"/>
      <c r="F24" s="167"/>
      <c r="G24" s="168">
        <v>49.49691396508728</v>
      </c>
      <c r="H24" s="167"/>
      <c r="I24" s="167"/>
      <c r="J24" s="168">
        <v>80</v>
      </c>
    </row>
    <row r="25" spans="1:246" s="25" customFormat="1" ht="15">
      <c r="A25" s="31" t="s">
        <v>442</v>
      </c>
      <c r="B25" s="207">
        <v>0</v>
      </c>
      <c r="C25" s="207">
        <v>0</v>
      </c>
      <c r="D25" s="207">
        <v>0</v>
      </c>
      <c r="E25" s="167">
        <v>1855260</v>
      </c>
      <c r="F25" s="167">
        <v>1959581</v>
      </c>
      <c r="G25" s="168">
        <f>(E25/F25)*100</f>
        <v>94.676361936556845</v>
      </c>
      <c r="H25" s="207">
        <v>0</v>
      </c>
      <c r="I25" s="207">
        <v>0</v>
      </c>
      <c r="J25" s="207">
        <v>0</v>
      </c>
    </row>
    <row r="26" spans="1:246" s="28" customFormat="1" ht="15" hidden="1">
      <c r="A26" s="196" t="s">
        <v>443</v>
      </c>
      <c r="B26" s="207"/>
      <c r="C26" s="207">
        <v>0</v>
      </c>
      <c r="D26" s="207">
        <v>0</v>
      </c>
      <c r="E26" s="167"/>
      <c r="F26" s="167"/>
      <c r="G26" s="168">
        <v>91.992811093789356</v>
      </c>
      <c r="H26" s="167"/>
      <c r="I26" s="167"/>
      <c r="J26" s="168">
        <v>0</v>
      </c>
      <c r="K26" s="27"/>
      <c r="L26" s="16"/>
      <c r="M26" s="25"/>
      <c r="N26" s="25"/>
      <c r="O26" s="27"/>
      <c r="P26" s="26"/>
      <c r="Q26" s="25"/>
      <c r="R26" s="25"/>
      <c r="S26" s="27"/>
      <c r="T26" s="16"/>
      <c r="U26" s="25"/>
      <c r="V26" s="25"/>
      <c r="W26" s="27"/>
      <c r="X26" s="16"/>
      <c r="Y26" s="25"/>
      <c r="Z26" s="25"/>
      <c r="AA26" s="27"/>
      <c r="AB26" s="26"/>
      <c r="AC26" s="25"/>
      <c r="AD26" s="25"/>
      <c r="AE26" s="27"/>
      <c r="AF26" s="16"/>
      <c r="AG26" s="25"/>
      <c r="AH26" s="25"/>
      <c r="AI26" s="27"/>
      <c r="AJ26" s="16"/>
      <c r="AK26" s="25"/>
      <c r="AL26" s="25"/>
      <c r="AM26" s="27"/>
      <c r="AN26" s="26"/>
      <c r="AO26" s="25"/>
      <c r="AP26" s="25"/>
      <c r="AQ26" s="27"/>
      <c r="AR26" s="16"/>
      <c r="AS26" s="25"/>
      <c r="AT26" s="25"/>
      <c r="AU26" s="27"/>
      <c r="AV26" s="16"/>
      <c r="AW26" s="25"/>
      <c r="AX26" s="25"/>
      <c r="AY26" s="27"/>
      <c r="AZ26" s="26"/>
      <c r="BA26" s="25"/>
      <c r="BB26" s="25"/>
      <c r="BC26" s="27"/>
      <c r="BD26" s="16"/>
      <c r="BE26" s="25"/>
      <c r="BF26" s="25"/>
      <c r="BG26" s="27"/>
      <c r="BH26" s="16"/>
      <c r="BI26" s="25"/>
      <c r="BJ26" s="25"/>
      <c r="BK26" s="27"/>
      <c r="BL26" s="26"/>
      <c r="BM26" s="25"/>
      <c r="BN26" s="25"/>
      <c r="BO26" s="27"/>
      <c r="BP26" s="16"/>
      <c r="BQ26" s="25"/>
      <c r="BR26" s="25"/>
      <c r="BS26" s="27"/>
      <c r="BT26" s="16"/>
      <c r="BU26" s="25"/>
      <c r="BV26" s="25"/>
      <c r="BW26" s="27"/>
      <c r="BX26" s="26"/>
      <c r="BY26" s="25"/>
      <c r="BZ26" s="25"/>
      <c r="CA26" s="27"/>
      <c r="CB26" s="16"/>
      <c r="CC26" s="25"/>
      <c r="CD26" s="25"/>
      <c r="CE26" s="27"/>
      <c r="CF26" s="16"/>
      <c r="CG26" s="25"/>
      <c r="CH26" s="25"/>
      <c r="CI26" s="27"/>
      <c r="CJ26" s="26"/>
      <c r="CK26" s="25"/>
      <c r="CL26" s="25"/>
      <c r="CM26" s="27"/>
      <c r="CN26" s="16"/>
      <c r="CO26" s="25"/>
      <c r="CP26" s="25"/>
      <c r="CQ26" s="27"/>
      <c r="CR26" s="16"/>
      <c r="CS26" s="25"/>
      <c r="CT26" s="25"/>
      <c r="CU26" s="27"/>
      <c r="CV26" s="26"/>
      <c r="CW26" s="25"/>
      <c r="CX26" s="25"/>
      <c r="CY26" s="27"/>
      <c r="CZ26" s="16"/>
      <c r="DA26" s="25"/>
      <c r="DB26" s="25"/>
      <c r="DC26" s="27"/>
      <c r="DD26" s="16"/>
      <c r="DE26" s="25"/>
      <c r="DF26" s="25"/>
      <c r="DG26" s="27"/>
      <c r="DH26" s="26"/>
      <c r="DI26" s="25"/>
      <c r="DJ26" s="25"/>
      <c r="DK26" s="27"/>
      <c r="DL26" s="16"/>
      <c r="DM26" s="25"/>
      <c r="DN26" s="25"/>
      <c r="DO26" s="27"/>
      <c r="DP26" s="16"/>
      <c r="DQ26" s="25"/>
      <c r="DR26" s="25"/>
      <c r="DS26" s="27"/>
      <c r="DT26" s="26"/>
      <c r="DU26" s="25"/>
      <c r="DV26" s="25"/>
      <c r="DW26" s="27"/>
      <c r="DX26" s="16"/>
      <c r="DY26" s="25"/>
      <c r="DZ26" s="25"/>
      <c r="EA26" s="27"/>
      <c r="EB26" s="16"/>
      <c r="EC26" s="25"/>
      <c r="ED26" s="25"/>
      <c r="EE26" s="27"/>
      <c r="EF26" s="26"/>
      <c r="EG26" s="25"/>
      <c r="EH26" s="25"/>
      <c r="EI26" s="27"/>
      <c r="EJ26" s="16"/>
      <c r="EK26" s="25"/>
      <c r="EL26" s="25"/>
      <c r="EM26" s="27"/>
      <c r="EN26" s="16"/>
      <c r="EO26" s="25"/>
      <c r="EP26" s="25"/>
      <c r="EQ26" s="27"/>
      <c r="ER26" s="26"/>
      <c r="ES26" s="25"/>
      <c r="ET26" s="25"/>
      <c r="EU26" s="27"/>
      <c r="EV26" s="16"/>
      <c r="EW26" s="25"/>
      <c r="EX26" s="25"/>
      <c r="EY26" s="27"/>
      <c r="EZ26" s="16"/>
      <c r="FA26" s="25"/>
      <c r="FB26" s="25"/>
      <c r="FC26" s="27"/>
      <c r="FD26" s="26"/>
      <c r="FE26" s="25"/>
      <c r="FF26" s="25"/>
      <c r="FG26" s="27"/>
      <c r="FH26" s="16"/>
      <c r="FI26" s="25"/>
      <c r="FJ26" s="25"/>
      <c r="FK26" s="27"/>
      <c r="FL26" s="16"/>
      <c r="FM26" s="25"/>
      <c r="FN26" s="25"/>
      <c r="FO26" s="27"/>
      <c r="FP26" s="26"/>
      <c r="FQ26" s="25"/>
      <c r="FR26" s="25"/>
      <c r="FS26" s="27"/>
      <c r="FT26" s="16"/>
      <c r="FU26" s="25"/>
      <c r="FV26" s="25"/>
      <c r="FW26" s="27"/>
      <c r="FX26" s="16"/>
      <c r="FY26" s="25"/>
      <c r="FZ26" s="25"/>
      <c r="GA26" s="27"/>
      <c r="GB26" s="26"/>
      <c r="GC26" s="25"/>
      <c r="GD26" s="25"/>
      <c r="GE26" s="27"/>
      <c r="GF26" s="16"/>
      <c r="GG26" s="25"/>
      <c r="GH26" s="25"/>
      <c r="GI26" s="27"/>
      <c r="GJ26" s="16"/>
      <c r="GK26" s="25"/>
      <c r="GL26" s="25"/>
      <c r="GM26" s="27"/>
      <c r="GN26" s="26"/>
      <c r="GO26" s="25"/>
      <c r="GP26" s="25"/>
      <c r="GQ26" s="27"/>
      <c r="GR26" s="16"/>
      <c r="GS26" s="25"/>
      <c r="GT26" s="25"/>
      <c r="GU26" s="27"/>
      <c r="GV26" s="16"/>
      <c r="GW26" s="25"/>
      <c r="GX26" s="25"/>
      <c r="GY26" s="27"/>
      <c r="GZ26" s="26"/>
      <c r="HA26" s="25"/>
      <c r="HB26" s="25"/>
      <c r="HC26" s="27"/>
      <c r="HD26" s="16"/>
      <c r="HE26" s="25"/>
      <c r="HF26" s="25"/>
      <c r="HG26" s="27"/>
      <c r="HH26" s="16"/>
      <c r="HI26" s="25"/>
      <c r="HJ26" s="25"/>
      <c r="HK26" s="27"/>
      <c r="HL26" s="26"/>
      <c r="HM26" s="25"/>
      <c r="HN26" s="25"/>
      <c r="HO26" s="27"/>
      <c r="HP26" s="16"/>
      <c r="HQ26" s="25"/>
      <c r="HR26" s="25"/>
      <c r="HS26" s="27"/>
      <c r="HT26" s="16"/>
      <c r="HU26" s="25"/>
      <c r="HV26" s="25"/>
      <c r="HW26" s="27"/>
      <c r="HX26" s="26"/>
      <c r="HY26" s="25"/>
      <c r="HZ26" s="25"/>
      <c r="IA26" s="27"/>
      <c r="IB26" s="16"/>
      <c r="IC26" s="25"/>
      <c r="ID26" s="25"/>
      <c r="IE26" s="27"/>
      <c r="IF26" s="16"/>
      <c r="IG26" s="25"/>
      <c r="IH26" s="25"/>
      <c r="II26" s="27"/>
      <c r="IJ26" s="26"/>
      <c r="IK26" s="25"/>
      <c r="IL26" s="25"/>
    </row>
    <row r="27" spans="1:246" s="25" customFormat="1" ht="15">
      <c r="A27" s="90" t="s">
        <v>658</v>
      </c>
      <c r="B27" s="207">
        <v>0</v>
      </c>
      <c r="C27" s="207">
        <v>0</v>
      </c>
      <c r="D27" s="207">
        <v>0</v>
      </c>
      <c r="E27" s="167">
        <v>691220</v>
      </c>
      <c r="F27" s="167">
        <v>1117000</v>
      </c>
      <c r="G27" s="168">
        <f>(E27/F27)*100</f>
        <v>61.881826320501347</v>
      </c>
      <c r="H27" s="167">
        <v>5248788</v>
      </c>
      <c r="I27" s="167">
        <v>6266212</v>
      </c>
      <c r="J27" s="168">
        <f>(H27/I27)*100</f>
        <v>83.76333261626003</v>
      </c>
    </row>
    <row r="28" spans="1:246" s="25" customFormat="1" ht="15">
      <c r="A28" s="90" t="s">
        <v>452</v>
      </c>
      <c r="B28" s="167">
        <v>1450056</v>
      </c>
      <c r="C28" s="167">
        <v>1319000</v>
      </c>
      <c r="D28" s="168">
        <f t="shared" ref="D28" si="4">(B28/C28)*100</f>
        <v>109.93601213040182</v>
      </c>
      <c r="E28" s="167">
        <v>5155844</v>
      </c>
      <c r="F28" s="167">
        <v>5157045</v>
      </c>
      <c r="G28" s="168">
        <f t="shared" ref="G28:G63" si="5">(E28/F28)*100</f>
        <v>99.976711469455864</v>
      </c>
      <c r="H28" s="167">
        <v>634118</v>
      </c>
      <c r="I28" s="167">
        <v>642600</v>
      </c>
      <c r="J28" s="168">
        <f t="shared" ref="J28:J49" si="6">(H28/I28)*100</f>
        <v>98.680049797696853</v>
      </c>
    </row>
    <row r="29" spans="1:246" s="25" customFormat="1" ht="15">
      <c r="A29" s="90" t="s">
        <v>918</v>
      </c>
      <c r="B29" s="207">
        <v>0</v>
      </c>
      <c r="C29" s="207">
        <v>0</v>
      </c>
      <c r="D29" s="207">
        <v>0</v>
      </c>
      <c r="E29" s="167">
        <v>26509865</v>
      </c>
      <c r="F29" s="167">
        <v>25464339</v>
      </c>
      <c r="G29" s="168">
        <f t="shared" si="5"/>
        <v>104.10584386266615</v>
      </c>
      <c r="H29" s="207">
        <v>0</v>
      </c>
      <c r="I29" s="207">
        <v>0</v>
      </c>
      <c r="J29" s="207">
        <v>0</v>
      </c>
    </row>
    <row r="30" spans="1:246" s="25" customFormat="1" ht="15">
      <c r="A30" s="90" t="s">
        <v>828</v>
      </c>
      <c r="B30" s="167">
        <v>5909654</v>
      </c>
      <c r="C30" s="167">
        <v>5661000</v>
      </c>
      <c r="D30" s="168">
        <f t="shared" ref="D30" si="7">(B30/C30)*100</f>
        <v>104.39240416887476</v>
      </c>
      <c r="E30" s="167">
        <v>44945293</v>
      </c>
      <c r="F30" s="167">
        <v>44945294</v>
      </c>
      <c r="G30" s="168">
        <f t="shared" si="5"/>
        <v>99.999997775072956</v>
      </c>
      <c r="H30" s="167">
        <v>34547179</v>
      </c>
      <c r="I30" s="167">
        <v>57200000</v>
      </c>
      <c r="J30" s="168">
        <f t="shared" si="6"/>
        <v>60.39716608391609</v>
      </c>
    </row>
    <row r="31" spans="1:246" s="25" customFormat="1" ht="15" hidden="1">
      <c r="A31" s="214" t="s">
        <v>847</v>
      </c>
      <c r="B31" s="167">
        <v>0</v>
      </c>
      <c r="C31" s="167">
        <v>0</v>
      </c>
      <c r="D31" s="215">
        <v>0</v>
      </c>
      <c r="E31" s="167">
        <v>0</v>
      </c>
      <c r="F31" s="167">
        <v>0</v>
      </c>
      <c r="G31" s="216" t="e">
        <f t="shared" si="5"/>
        <v>#DIV/0!</v>
      </c>
      <c r="H31" s="167">
        <v>0</v>
      </c>
      <c r="I31" s="167">
        <v>0</v>
      </c>
      <c r="J31" s="215">
        <v>0</v>
      </c>
    </row>
    <row r="32" spans="1:246" s="25" customFormat="1" ht="15">
      <c r="A32" s="90" t="s">
        <v>426</v>
      </c>
      <c r="B32" s="167">
        <v>50259216</v>
      </c>
      <c r="C32" s="167">
        <v>50831000</v>
      </c>
      <c r="D32" s="168">
        <f t="shared" ref="D32" si="8">(B32/C32)*100</f>
        <v>98.875127382896267</v>
      </c>
      <c r="E32" s="167">
        <v>28338090</v>
      </c>
      <c r="F32" s="167">
        <v>28498000</v>
      </c>
      <c r="G32" s="168">
        <f t="shared" si="5"/>
        <v>99.438872903361641</v>
      </c>
      <c r="H32" s="167">
        <v>9267948</v>
      </c>
      <c r="I32" s="167">
        <v>10548395</v>
      </c>
      <c r="J32" s="168">
        <f t="shared" si="6"/>
        <v>87.861214905205955</v>
      </c>
    </row>
    <row r="33" spans="1:10" s="25" customFormat="1" ht="15">
      <c r="A33" s="90" t="s">
        <v>46</v>
      </c>
      <c r="B33" s="207">
        <v>0</v>
      </c>
      <c r="C33" s="207">
        <v>0</v>
      </c>
      <c r="D33" s="207">
        <v>0</v>
      </c>
      <c r="E33" s="167">
        <v>41973999</v>
      </c>
      <c r="F33" s="167">
        <v>41974000</v>
      </c>
      <c r="G33" s="168">
        <f t="shared" si="5"/>
        <v>99.999997617572774</v>
      </c>
      <c r="H33" s="167">
        <v>1327546</v>
      </c>
      <c r="I33" s="167">
        <v>2500000</v>
      </c>
      <c r="J33" s="168">
        <f t="shared" si="6"/>
        <v>53.101840000000003</v>
      </c>
    </row>
    <row r="34" spans="1:10" s="25" customFormat="1" ht="15">
      <c r="A34" s="90" t="s">
        <v>466</v>
      </c>
      <c r="B34" s="207">
        <v>0</v>
      </c>
      <c r="C34" s="207">
        <v>0</v>
      </c>
      <c r="D34" s="207">
        <v>0</v>
      </c>
      <c r="E34" s="167">
        <v>1616216</v>
      </c>
      <c r="F34" s="167">
        <v>1746000</v>
      </c>
      <c r="G34" s="168">
        <f t="shared" si="5"/>
        <v>92.5667812142039</v>
      </c>
      <c r="H34" s="207">
        <v>0</v>
      </c>
      <c r="I34" s="207">
        <v>0</v>
      </c>
      <c r="J34" s="207">
        <v>0</v>
      </c>
    </row>
    <row r="35" spans="1:10" ht="15">
      <c r="A35" s="90" t="s">
        <v>358</v>
      </c>
      <c r="B35" s="207">
        <v>0</v>
      </c>
      <c r="C35" s="207">
        <v>0</v>
      </c>
      <c r="D35" s="207">
        <v>0</v>
      </c>
      <c r="E35" s="167">
        <v>1276166</v>
      </c>
      <c r="F35" s="167">
        <v>1276183</v>
      </c>
      <c r="G35" s="168">
        <f t="shared" si="5"/>
        <v>99.998667902644058</v>
      </c>
      <c r="H35" s="207">
        <v>0</v>
      </c>
      <c r="I35" s="207">
        <v>0</v>
      </c>
      <c r="J35" s="207">
        <v>0</v>
      </c>
    </row>
    <row r="36" spans="1:10" ht="15">
      <c r="A36" s="90" t="s">
        <v>651</v>
      </c>
      <c r="B36" s="207">
        <v>0</v>
      </c>
      <c r="C36" s="207">
        <v>0</v>
      </c>
      <c r="D36" s="207">
        <v>0</v>
      </c>
      <c r="E36" s="167">
        <v>1674937</v>
      </c>
      <c r="F36" s="167">
        <v>1702274</v>
      </c>
      <c r="G36" s="168">
        <f t="shared" si="5"/>
        <v>98.39408931817087</v>
      </c>
      <c r="H36" s="167">
        <v>16632</v>
      </c>
      <c r="I36" s="167">
        <v>52932</v>
      </c>
      <c r="J36" s="168">
        <f t="shared" si="6"/>
        <v>31.421446384039903</v>
      </c>
    </row>
    <row r="37" spans="1:10" ht="15">
      <c r="A37" s="90" t="s">
        <v>622</v>
      </c>
      <c r="B37" s="167">
        <v>961659</v>
      </c>
      <c r="C37" s="167">
        <v>1010000</v>
      </c>
      <c r="D37" s="168">
        <f t="shared" ref="D37:D60" si="9">(B37/C37)*100</f>
        <v>95.213762376237625</v>
      </c>
      <c r="E37" s="167">
        <v>20021393</v>
      </c>
      <c r="F37" s="167">
        <v>20209664</v>
      </c>
      <c r="G37" s="168">
        <f t="shared" si="5"/>
        <v>99.068411033454097</v>
      </c>
      <c r="H37" s="167">
        <v>6010606</v>
      </c>
      <c r="I37" s="167">
        <v>6010606</v>
      </c>
      <c r="J37" s="168">
        <f t="shared" si="6"/>
        <v>100</v>
      </c>
    </row>
    <row r="38" spans="1:10" ht="15">
      <c r="A38" s="90" t="s">
        <v>446</v>
      </c>
      <c r="B38" s="167">
        <v>1007755</v>
      </c>
      <c r="C38" s="167">
        <v>751000</v>
      </c>
      <c r="D38" s="168">
        <f t="shared" si="9"/>
        <v>134.1884154460719</v>
      </c>
      <c r="E38" s="167">
        <v>1315419</v>
      </c>
      <c r="F38" s="167">
        <v>1408410</v>
      </c>
      <c r="G38" s="168">
        <f t="shared" si="5"/>
        <v>93.397448186252589</v>
      </c>
      <c r="H38" s="167">
        <v>715860</v>
      </c>
      <c r="I38" s="167">
        <v>757025</v>
      </c>
      <c r="J38" s="168">
        <f t="shared" si="6"/>
        <v>94.562266767940301</v>
      </c>
    </row>
    <row r="39" spans="1:10" ht="15">
      <c r="A39" s="90" t="s">
        <v>829</v>
      </c>
      <c r="B39" s="167">
        <v>147938476</v>
      </c>
      <c r="C39" s="167">
        <v>136676000</v>
      </c>
      <c r="D39" s="168">
        <f t="shared" si="9"/>
        <v>108.24027334718605</v>
      </c>
      <c r="E39" s="167">
        <v>1518872105</v>
      </c>
      <c r="F39" s="167">
        <v>1408305231</v>
      </c>
      <c r="G39" s="168">
        <f t="shared" si="5"/>
        <v>107.85105895839706</v>
      </c>
      <c r="H39" s="167">
        <v>39777450</v>
      </c>
      <c r="I39" s="167">
        <v>88565355</v>
      </c>
      <c r="J39" s="168">
        <f t="shared" si="6"/>
        <v>44.913104000994522</v>
      </c>
    </row>
    <row r="40" spans="1:10" ht="15">
      <c r="A40" s="90" t="s">
        <v>830</v>
      </c>
      <c r="B40" s="167">
        <v>2423901144</v>
      </c>
      <c r="C40" s="167">
        <v>1531333000</v>
      </c>
      <c r="D40" s="168">
        <f t="shared" si="9"/>
        <v>158.28700511253922</v>
      </c>
      <c r="E40" s="207">
        <v>0</v>
      </c>
      <c r="F40" s="207">
        <v>0</v>
      </c>
      <c r="G40" s="207">
        <v>0</v>
      </c>
      <c r="H40" s="207">
        <v>0</v>
      </c>
      <c r="I40" s="207">
        <v>0</v>
      </c>
      <c r="J40" s="207">
        <v>0</v>
      </c>
    </row>
    <row r="41" spans="1:10" ht="15">
      <c r="A41" s="90" t="s">
        <v>436</v>
      </c>
      <c r="B41" s="167">
        <v>313717</v>
      </c>
      <c r="C41" s="167">
        <v>359000</v>
      </c>
      <c r="D41" s="168">
        <f t="shared" si="9"/>
        <v>87.386350974930366</v>
      </c>
      <c r="E41" s="167">
        <v>7165912</v>
      </c>
      <c r="F41" s="167">
        <v>7199885</v>
      </c>
      <c r="G41" s="168">
        <f t="shared" si="5"/>
        <v>99.528145241208705</v>
      </c>
      <c r="H41" s="167">
        <v>7576365</v>
      </c>
      <c r="I41" s="167">
        <v>8058000</v>
      </c>
      <c r="J41" s="168">
        <f t="shared" si="6"/>
        <v>94.022896500372298</v>
      </c>
    </row>
    <row r="42" spans="1:10" ht="15">
      <c r="A42" s="90" t="s">
        <v>447</v>
      </c>
      <c r="B42" s="207">
        <v>0</v>
      </c>
      <c r="C42" s="207">
        <v>0</v>
      </c>
      <c r="D42" s="207">
        <v>0</v>
      </c>
      <c r="E42" s="167">
        <v>1633674</v>
      </c>
      <c r="F42" s="167">
        <v>1634075</v>
      </c>
      <c r="G42" s="168">
        <f t="shared" si="5"/>
        <v>99.975460122699388</v>
      </c>
      <c r="H42" s="167">
        <v>988974</v>
      </c>
      <c r="I42" s="167">
        <v>1800000</v>
      </c>
      <c r="J42" s="168">
        <f t="shared" si="6"/>
        <v>54.942999999999998</v>
      </c>
    </row>
    <row r="43" spans="1:10" ht="15">
      <c r="A43" s="90" t="s">
        <v>448</v>
      </c>
      <c r="B43" s="167">
        <v>265</v>
      </c>
      <c r="C43" s="207">
        <v>0</v>
      </c>
      <c r="D43" s="207">
        <v>0</v>
      </c>
      <c r="E43" s="167">
        <v>3639990</v>
      </c>
      <c r="F43" s="167">
        <v>3639990</v>
      </c>
      <c r="G43" s="168">
        <f t="shared" si="5"/>
        <v>100</v>
      </c>
      <c r="H43" s="167">
        <v>177200</v>
      </c>
      <c r="I43" s="167">
        <v>300000</v>
      </c>
      <c r="J43" s="168">
        <f t="shared" si="6"/>
        <v>59.06666666666667</v>
      </c>
    </row>
    <row r="44" spans="1:10" ht="15">
      <c r="A44" s="90" t="s">
        <v>502</v>
      </c>
      <c r="B44" s="167">
        <v>810</v>
      </c>
      <c r="C44" s="167">
        <v>6000</v>
      </c>
      <c r="D44" s="207">
        <v>0</v>
      </c>
      <c r="E44" s="167">
        <v>3580336</v>
      </c>
      <c r="F44" s="167">
        <v>3922900</v>
      </c>
      <c r="G44" s="168">
        <f t="shared" si="5"/>
        <v>91.2675826556884</v>
      </c>
      <c r="H44" s="207">
        <v>0</v>
      </c>
      <c r="I44" s="207">
        <v>0</v>
      </c>
      <c r="J44" s="207">
        <v>0</v>
      </c>
    </row>
    <row r="45" spans="1:10" ht="15">
      <c r="A45" s="90" t="s">
        <v>45</v>
      </c>
      <c r="B45" s="207">
        <v>0</v>
      </c>
      <c r="C45" s="207">
        <v>0</v>
      </c>
      <c r="D45" s="207">
        <v>0</v>
      </c>
      <c r="E45" s="167">
        <v>6579045</v>
      </c>
      <c r="F45" s="167">
        <v>6579059</v>
      </c>
      <c r="G45" s="168">
        <f t="shared" si="5"/>
        <v>99.999787203610722</v>
      </c>
      <c r="H45" s="167">
        <v>48703</v>
      </c>
      <c r="I45" s="167">
        <v>118000</v>
      </c>
      <c r="J45" s="168">
        <f t="shared" si="6"/>
        <v>41.273728813559323</v>
      </c>
    </row>
    <row r="46" spans="1:10" ht="15">
      <c r="A46" s="90" t="s">
        <v>449</v>
      </c>
      <c r="B46" s="207">
        <v>0</v>
      </c>
      <c r="C46" s="207">
        <v>0</v>
      </c>
      <c r="D46" s="207">
        <v>0</v>
      </c>
      <c r="E46" s="167">
        <v>1312738</v>
      </c>
      <c r="F46" s="167">
        <v>1334233</v>
      </c>
      <c r="G46" s="168">
        <f t="shared" si="5"/>
        <v>98.388962047858215</v>
      </c>
      <c r="H46" s="207">
        <v>0</v>
      </c>
      <c r="I46" s="207">
        <v>0</v>
      </c>
      <c r="J46" s="207">
        <v>0</v>
      </c>
    </row>
    <row r="47" spans="1:10" ht="15">
      <c r="A47" s="90" t="s">
        <v>835</v>
      </c>
      <c r="B47" s="167">
        <v>3002923</v>
      </c>
      <c r="C47" s="167">
        <v>3734000</v>
      </c>
      <c r="D47" s="168">
        <f t="shared" si="9"/>
        <v>80.421076593465457</v>
      </c>
      <c r="E47" s="167">
        <v>11664579</v>
      </c>
      <c r="F47" s="167">
        <v>11955307</v>
      </c>
      <c r="G47" s="168">
        <f t="shared" si="5"/>
        <v>97.568209666217683</v>
      </c>
      <c r="H47" s="167">
        <v>1921732</v>
      </c>
      <c r="I47" s="167">
        <v>2785666</v>
      </c>
      <c r="J47" s="168">
        <f t="shared" si="6"/>
        <v>68.986447047133439</v>
      </c>
    </row>
    <row r="48" spans="1:10" ht="15">
      <c r="A48" s="90" t="s">
        <v>920</v>
      </c>
      <c r="B48" s="167">
        <v>165</v>
      </c>
      <c r="C48" s="207">
        <v>0</v>
      </c>
      <c r="D48" s="207">
        <v>0</v>
      </c>
      <c r="E48" s="167">
        <v>7510901</v>
      </c>
      <c r="F48" s="167">
        <v>7510901</v>
      </c>
      <c r="G48" s="168">
        <f t="shared" si="5"/>
        <v>100</v>
      </c>
      <c r="H48" s="207">
        <v>0</v>
      </c>
      <c r="I48" s="207">
        <v>0</v>
      </c>
      <c r="J48" s="207">
        <v>0</v>
      </c>
    </row>
    <row r="49" spans="1:10" ht="15">
      <c r="A49" s="90" t="s">
        <v>370</v>
      </c>
      <c r="B49" s="167">
        <v>960</v>
      </c>
      <c r="C49" s="207">
        <v>0</v>
      </c>
      <c r="D49" s="207">
        <v>0</v>
      </c>
      <c r="E49" s="167">
        <v>14130362</v>
      </c>
      <c r="F49" s="167">
        <v>14130376</v>
      </c>
      <c r="G49" s="168">
        <f t="shared" si="5"/>
        <v>99.999900922664764</v>
      </c>
      <c r="H49" s="167">
        <v>84186</v>
      </c>
      <c r="I49" s="167">
        <v>100000</v>
      </c>
      <c r="J49" s="168">
        <f t="shared" si="6"/>
        <v>84.186000000000007</v>
      </c>
    </row>
    <row r="50" spans="1:10" ht="0.75" hidden="1" customHeight="1">
      <c r="A50" s="197" t="s">
        <v>450</v>
      </c>
      <c r="B50" s="167"/>
      <c r="C50" s="167"/>
      <c r="D50" s="168" t="e">
        <f t="shared" si="9"/>
        <v>#DIV/0!</v>
      </c>
      <c r="E50" s="167"/>
      <c r="F50" s="167"/>
      <c r="G50" s="168" t="e">
        <f t="shared" si="5"/>
        <v>#DIV/0!</v>
      </c>
      <c r="H50" s="167"/>
      <c r="I50" s="167"/>
      <c r="J50" s="168">
        <v>19.973247927656367</v>
      </c>
    </row>
    <row r="51" spans="1:10" ht="15">
      <c r="A51" s="90" t="s">
        <v>503</v>
      </c>
      <c r="B51" s="167">
        <v>18598736</v>
      </c>
      <c r="C51" s="167">
        <v>14539000</v>
      </c>
      <c r="D51" s="168">
        <f t="shared" si="9"/>
        <v>127.92307586491505</v>
      </c>
      <c r="E51" s="167">
        <v>4889343</v>
      </c>
      <c r="F51" s="167">
        <v>5434000</v>
      </c>
      <c r="G51" s="168">
        <f t="shared" si="5"/>
        <v>89.97686786897313</v>
      </c>
      <c r="H51" s="167">
        <v>452106</v>
      </c>
      <c r="I51" s="167">
        <v>900000</v>
      </c>
      <c r="J51" s="168">
        <f t="shared" ref="J51:J63" si="10">(H51/I51)*100</f>
        <v>50.234000000000002</v>
      </c>
    </row>
    <row r="52" spans="1:10" ht="15">
      <c r="A52" s="90" t="s">
        <v>504</v>
      </c>
      <c r="B52" s="207">
        <v>0</v>
      </c>
      <c r="C52" s="207">
        <v>0</v>
      </c>
      <c r="D52" s="207">
        <v>0</v>
      </c>
      <c r="E52" s="167">
        <v>1093062</v>
      </c>
      <c r="F52" s="167">
        <v>1118967</v>
      </c>
      <c r="G52" s="168">
        <f t="shared" si="5"/>
        <v>97.68491832198805</v>
      </c>
      <c r="H52" s="207">
        <v>0</v>
      </c>
      <c r="I52" s="207">
        <v>0</v>
      </c>
      <c r="J52" s="207">
        <v>0</v>
      </c>
    </row>
    <row r="53" spans="1:10" ht="15">
      <c r="A53" s="90" t="s">
        <v>643</v>
      </c>
      <c r="B53" s="167">
        <v>2336</v>
      </c>
      <c r="C53" s="207">
        <v>0</v>
      </c>
      <c r="D53" s="207">
        <v>0</v>
      </c>
      <c r="E53" s="167">
        <v>8617222</v>
      </c>
      <c r="F53" s="167">
        <v>8935937</v>
      </c>
      <c r="G53" s="168">
        <f t="shared" si="5"/>
        <v>96.433334299469649</v>
      </c>
      <c r="H53" s="167">
        <v>2055844</v>
      </c>
      <c r="I53" s="167">
        <v>2352523</v>
      </c>
      <c r="J53" s="168">
        <f t="shared" si="10"/>
        <v>87.388901192464431</v>
      </c>
    </row>
    <row r="54" spans="1:10" ht="15">
      <c r="A54" s="90" t="s">
        <v>161</v>
      </c>
      <c r="B54" s="167">
        <v>103261855</v>
      </c>
      <c r="C54" s="167">
        <v>120000000</v>
      </c>
      <c r="D54" s="168">
        <f t="shared" si="9"/>
        <v>86.051545833333336</v>
      </c>
      <c r="E54" s="167">
        <v>18192310</v>
      </c>
      <c r="F54" s="167">
        <v>17758345</v>
      </c>
      <c r="G54" s="168">
        <f t="shared" si="5"/>
        <v>102.44372434480805</v>
      </c>
      <c r="H54" s="167">
        <v>1191638</v>
      </c>
      <c r="I54" s="167">
        <v>2600000</v>
      </c>
      <c r="J54" s="168">
        <f t="shared" si="10"/>
        <v>45.832230769230769</v>
      </c>
    </row>
    <row r="55" spans="1:10" ht="15">
      <c r="A55" s="90" t="s">
        <v>832</v>
      </c>
      <c r="B55" s="207">
        <v>0</v>
      </c>
      <c r="C55" s="207">
        <v>0</v>
      </c>
      <c r="D55" s="207">
        <v>0</v>
      </c>
      <c r="E55" s="167">
        <v>37162231</v>
      </c>
      <c r="F55" s="167">
        <v>33000000</v>
      </c>
      <c r="G55" s="168">
        <f t="shared" si="5"/>
        <v>112.61282121212122</v>
      </c>
      <c r="H55" s="207">
        <v>0</v>
      </c>
      <c r="I55" s="207">
        <v>0</v>
      </c>
      <c r="J55" s="207">
        <v>0</v>
      </c>
    </row>
    <row r="56" spans="1:10" ht="15">
      <c r="A56" s="90" t="s">
        <v>652</v>
      </c>
      <c r="B56" s="167">
        <v>306798</v>
      </c>
      <c r="C56" s="167">
        <v>303000</v>
      </c>
      <c r="D56" s="168">
        <f t="shared" si="9"/>
        <v>101.25346534653465</v>
      </c>
      <c r="E56" s="167">
        <v>2807546</v>
      </c>
      <c r="F56" s="167">
        <v>2808881</v>
      </c>
      <c r="G56" s="168">
        <f t="shared" si="5"/>
        <v>99.952472176642587</v>
      </c>
      <c r="H56" s="167">
        <v>697720</v>
      </c>
      <c r="I56" s="167">
        <v>1147770</v>
      </c>
      <c r="J56" s="168">
        <f t="shared" si="10"/>
        <v>60.789182501720731</v>
      </c>
    </row>
    <row r="57" spans="1:10" ht="15">
      <c r="A57" s="90" t="s">
        <v>653</v>
      </c>
      <c r="B57" s="207">
        <v>0</v>
      </c>
      <c r="C57" s="207">
        <v>0</v>
      </c>
      <c r="D57" s="207">
        <v>0</v>
      </c>
      <c r="E57" s="167">
        <v>2141115</v>
      </c>
      <c r="F57" s="167">
        <v>3244000</v>
      </c>
      <c r="G57" s="168">
        <f t="shared" si="5"/>
        <v>66.002311960542542</v>
      </c>
      <c r="H57" s="167">
        <v>169767</v>
      </c>
      <c r="I57" s="167">
        <v>400000</v>
      </c>
      <c r="J57" s="168">
        <f t="shared" si="10"/>
        <v>42.441749999999999</v>
      </c>
    </row>
    <row r="58" spans="1:10" ht="15">
      <c r="A58" s="90" t="s">
        <v>919</v>
      </c>
      <c r="B58" s="207">
        <v>0</v>
      </c>
      <c r="C58" s="207">
        <v>0</v>
      </c>
      <c r="D58" s="207">
        <v>0</v>
      </c>
      <c r="E58" s="167">
        <v>38527500</v>
      </c>
      <c r="F58" s="167">
        <v>34544000</v>
      </c>
      <c r="G58" s="168">
        <f t="shared" si="5"/>
        <v>111.53166975451599</v>
      </c>
      <c r="H58" s="207">
        <v>0</v>
      </c>
      <c r="I58" s="207">
        <v>0</v>
      </c>
      <c r="J58" s="207">
        <v>0</v>
      </c>
    </row>
    <row r="59" spans="1:10" ht="17.25" customHeight="1">
      <c r="A59" s="90" t="s">
        <v>467</v>
      </c>
      <c r="B59" s="167">
        <v>2576397</v>
      </c>
      <c r="C59" s="167">
        <v>2301000</v>
      </c>
      <c r="D59" s="168">
        <f t="shared" si="9"/>
        <v>111.96857887874836</v>
      </c>
      <c r="E59" s="167">
        <v>2762103</v>
      </c>
      <c r="F59" s="167">
        <v>2941000</v>
      </c>
      <c r="G59" s="168">
        <f t="shared" si="5"/>
        <v>93.917137028221703</v>
      </c>
      <c r="H59" s="207">
        <v>0</v>
      </c>
      <c r="I59" s="207">
        <v>0</v>
      </c>
      <c r="J59" s="207">
        <v>0</v>
      </c>
    </row>
    <row r="60" spans="1:10" ht="17.25" customHeight="1">
      <c r="A60" s="90" t="s">
        <v>706</v>
      </c>
      <c r="B60" s="167">
        <v>626663629</v>
      </c>
      <c r="C60" s="167">
        <v>360000000</v>
      </c>
      <c r="D60" s="168">
        <f t="shared" si="9"/>
        <v>174.07323027777778</v>
      </c>
      <c r="E60" s="167">
        <v>4784678</v>
      </c>
      <c r="F60" s="167">
        <v>4784695</v>
      </c>
      <c r="G60" s="168">
        <f t="shared" si="5"/>
        <v>99.999644700445899</v>
      </c>
      <c r="H60" s="167">
        <v>1828888</v>
      </c>
      <c r="I60" s="167">
        <v>1967146</v>
      </c>
      <c r="J60" s="168">
        <f t="shared" si="10"/>
        <v>92.97164521596261</v>
      </c>
    </row>
    <row r="61" spans="1:10" ht="17.25" customHeight="1">
      <c r="A61" s="90" t="s">
        <v>836</v>
      </c>
      <c r="B61" s="167">
        <v>36653</v>
      </c>
      <c r="C61" s="207">
        <v>0</v>
      </c>
      <c r="D61" s="207">
        <v>0</v>
      </c>
      <c r="E61" s="167">
        <v>492727</v>
      </c>
      <c r="F61" s="167">
        <v>550000</v>
      </c>
      <c r="G61" s="168">
        <f t="shared" si="5"/>
        <v>89.586727272727273</v>
      </c>
      <c r="H61" s="167">
        <v>152000</v>
      </c>
      <c r="I61" s="167">
        <v>200000</v>
      </c>
      <c r="J61" s="168">
        <f t="shared" si="10"/>
        <v>76</v>
      </c>
    </row>
    <row r="62" spans="1:10" ht="17.25" hidden="1" customHeight="1">
      <c r="A62" s="214" t="s">
        <v>786</v>
      </c>
      <c r="B62" s="215">
        <v>0</v>
      </c>
      <c r="C62" s="215">
        <v>0</v>
      </c>
      <c r="D62" s="215">
        <v>0</v>
      </c>
      <c r="E62" s="167">
        <v>0</v>
      </c>
      <c r="F62" s="167">
        <v>0</v>
      </c>
      <c r="G62" s="215">
        <v>0</v>
      </c>
      <c r="H62" s="167">
        <v>0</v>
      </c>
      <c r="I62" s="215">
        <v>0</v>
      </c>
      <c r="J62" s="215">
        <v>0</v>
      </c>
    </row>
    <row r="63" spans="1:10" ht="17.25" customHeight="1">
      <c r="A63" s="90" t="s">
        <v>834</v>
      </c>
      <c r="B63" s="207">
        <v>0</v>
      </c>
      <c r="C63" s="207">
        <v>0</v>
      </c>
      <c r="D63" s="207">
        <v>0</v>
      </c>
      <c r="E63" s="167">
        <v>12305434</v>
      </c>
      <c r="F63" s="167">
        <v>12305436</v>
      </c>
      <c r="G63" s="168">
        <f t="shared" si="5"/>
        <v>99.999983747020423</v>
      </c>
      <c r="H63" s="167">
        <v>294500</v>
      </c>
      <c r="I63" s="167">
        <v>294500</v>
      </c>
      <c r="J63" s="168">
        <f t="shared" si="10"/>
        <v>100</v>
      </c>
    </row>
    <row r="64" spans="1:10" ht="17.25" customHeight="1">
      <c r="A64" s="128" t="s">
        <v>27</v>
      </c>
      <c r="B64" s="156">
        <f>SUM(B8:B63)</f>
        <v>3543853183</v>
      </c>
      <c r="C64" s="156">
        <f>SUM(C8:C63)</f>
        <v>2457131000</v>
      </c>
      <c r="D64" s="171">
        <f>B64/C64*100</f>
        <v>144.22727900954408</v>
      </c>
      <c r="E64" s="156">
        <f>SUM(E5:E63)</f>
        <v>3496200600</v>
      </c>
      <c r="F64" s="156">
        <f>SUM(F5:F63)</f>
        <v>3273634179</v>
      </c>
      <c r="G64" s="171">
        <f>E64/F64*100</f>
        <v>106.79875663651544</v>
      </c>
      <c r="H64" s="156">
        <f>SUM(H8:H63)</f>
        <v>233313342</v>
      </c>
      <c r="I64" s="156">
        <f>SUM(I8:I63)</f>
        <v>368000000</v>
      </c>
      <c r="J64" s="171">
        <f>H64/I64*100</f>
        <v>63.400364673913046</v>
      </c>
    </row>
    <row r="65" spans="1:10" ht="17.25" customHeight="1">
      <c r="A65" s="23"/>
      <c r="B65" s="23"/>
      <c r="C65" s="23"/>
      <c r="D65" s="172"/>
      <c r="E65" s="23"/>
      <c r="F65" s="23"/>
      <c r="G65" s="172"/>
      <c r="H65" s="23"/>
      <c r="I65" s="23"/>
      <c r="J65" s="172"/>
    </row>
    <row r="66" spans="1:10" ht="17.25" customHeight="1">
      <c r="A66" s="23"/>
      <c r="B66" s="23"/>
      <c r="C66" s="23"/>
      <c r="D66" s="23"/>
      <c r="E66" s="23"/>
      <c r="F66" s="23"/>
      <c r="G66" s="23"/>
      <c r="H66" s="23"/>
      <c r="I66" s="23"/>
      <c r="J66" s="23"/>
    </row>
    <row r="67" spans="1:10" ht="17.25" customHeight="1">
      <c r="A67" s="23"/>
      <c r="B67" s="23"/>
      <c r="C67" s="23"/>
      <c r="D67" s="172"/>
      <c r="E67" s="23"/>
      <c r="F67" s="23"/>
      <c r="G67" s="172"/>
      <c r="H67" s="23"/>
      <c r="I67" s="23"/>
      <c r="J67" s="172"/>
    </row>
    <row r="68" spans="1:10" ht="17.25" customHeight="1">
      <c r="A68" s="23"/>
      <c r="B68" s="23"/>
      <c r="C68" s="23"/>
      <c r="D68" s="172"/>
      <c r="E68" s="23"/>
      <c r="F68" s="23"/>
      <c r="G68" s="172"/>
      <c r="H68" s="23"/>
      <c r="I68" s="23"/>
      <c r="J68" s="172"/>
    </row>
    <row r="69" spans="1:10" ht="17.25" customHeight="1">
      <c r="A69" s="23"/>
      <c r="B69" s="23"/>
      <c r="C69" s="23"/>
      <c r="D69" s="172"/>
      <c r="E69" s="23"/>
      <c r="F69" s="23"/>
      <c r="G69" s="172"/>
      <c r="H69" s="23"/>
      <c r="I69" s="23"/>
      <c r="J69" s="172"/>
    </row>
    <row r="70" spans="1:10" ht="17.25" customHeight="1">
      <c r="A70" s="23"/>
      <c r="B70" s="23"/>
      <c r="C70" s="23"/>
      <c r="D70" s="172"/>
      <c r="E70" s="23"/>
      <c r="F70" s="23"/>
      <c r="G70" s="172"/>
      <c r="H70" s="23"/>
      <c r="I70" s="23"/>
      <c r="J70" s="172"/>
    </row>
    <row r="71" spans="1:10" ht="17.25" customHeight="1">
      <c r="A71" s="23"/>
      <c r="B71" s="23"/>
      <c r="C71" s="23"/>
      <c r="D71" s="172"/>
      <c r="E71" s="23"/>
      <c r="F71" s="23"/>
      <c r="G71" s="172"/>
      <c r="H71" s="23"/>
      <c r="I71" s="23"/>
      <c r="J71" s="172"/>
    </row>
    <row r="72" spans="1:10" ht="17.25" customHeight="1">
      <c r="A72" s="23"/>
      <c r="B72" s="23"/>
      <c r="C72" s="23"/>
      <c r="D72" s="172"/>
      <c r="E72" s="23"/>
      <c r="F72" s="23"/>
      <c r="G72" s="172"/>
      <c r="H72" s="23"/>
      <c r="I72" s="23"/>
      <c r="J72" s="172"/>
    </row>
    <row r="73" spans="1:10" ht="17.25" customHeight="1">
      <c r="A73" s="23"/>
      <c r="B73" s="23" t="s">
        <v>372</v>
      </c>
      <c r="C73" s="23"/>
      <c r="D73" s="172"/>
      <c r="E73" s="23"/>
      <c r="F73" s="23"/>
      <c r="G73" s="172"/>
      <c r="H73" s="23"/>
      <c r="I73" s="23"/>
      <c r="J73" s="172"/>
    </row>
    <row r="74" spans="1:10" ht="17.25" customHeight="1">
      <c r="A74" s="23"/>
      <c r="B74" s="23"/>
      <c r="C74" s="23"/>
      <c r="D74" s="172"/>
      <c r="E74" s="23"/>
      <c r="F74" s="23"/>
      <c r="G74" s="172"/>
      <c r="H74" s="23"/>
      <c r="I74" s="23"/>
      <c r="J74" s="172"/>
    </row>
    <row r="75" spans="1:10" ht="17.25" customHeight="1">
      <c r="A75" s="23"/>
      <c r="B75" s="23"/>
      <c r="C75" s="23"/>
      <c r="D75" s="172"/>
      <c r="E75" s="23"/>
      <c r="F75" s="23"/>
      <c r="G75" s="172"/>
      <c r="H75" s="23"/>
      <c r="I75" s="23"/>
      <c r="J75" s="172"/>
    </row>
    <row r="76" spans="1:10" ht="17.25" customHeight="1">
      <c r="A76" s="23"/>
      <c r="B76" s="23"/>
      <c r="C76" s="23"/>
      <c r="D76" s="172"/>
      <c r="E76" s="23"/>
      <c r="F76" s="23"/>
      <c r="G76" s="172"/>
      <c r="H76" s="23"/>
      <c r="I76" s="23"/>
      <c r="J76" s="172"/>
    </row>
    <row r="77" spans="1:10" ht="17.25" customHeight="1">
      <c r="A77" s="23"/>
      <c r="B77" s="23"/>
      <c r="C77" s="23"/>
      <c r="D77" s="172"/>
      <c r="E77" s="23"/>
      <c r="F77" s="23"/>
      <c r="G77" s="172"/>
      <c r="H77" s="23"/>
      <c r="I77" s="23"/>
      <c r="J77" s="172"/>
    </row>
    <row r="78" spans="1:10" ht="17.25" customHeight="1">
      <c r="A78" s="23"/>
      <c r="B78" s="23"/>
      <c r="C78" s="23"/>
      <c r="D78" s="172"/>
      <c r="E78" s="23"/>
      <c r="F78" s="23"/>
      <c r="G78" s="172"/>
      <c r="H78" s="23"/>
      <c r="I78" s="23"/>
      <c r="J78" s="172"/>
    </row>
    <row r="79" spans="1:10" ht="17.25" customHeight="1">
      <c r="A79" s="23"/>
      <c r="B79" s="23"/>
      <c r="C79" s="23"/>
      <c r="D79" s="172"/>
      <c r="E79" s="23"/>
      <c r="F79" s="23"/>
      <c r="G79" s="172"/>
      <c r="H79" s="23"/>
      <c r="I79" s="23"/>
      <c r="J79" s="172"/>
    </row>
    <row r="80" spans="1:10" ht="17.25" customHeight="1">
      <c r="A80" s="23"/>
      <c r="B80" s="23"/>
      <c r="C80" s="23"/>
      <c r="D80" s="172"/>
      <c r="E80" s="23"/>
      <c r="F80" s="23"/>
      <c r="G80" s="172"/>
      <c r="H80" s="23"/>
      <c r="I80" s="23"/>
      <c r="J80" s="172"/>
    </row>
    <row r="81" spans="1:10" ht="17.25" customHeight="1">
      <c r="A81" s="23"/>
      <c r="B81" s="23"/>
      <c r="C81" s="23"/>
      <c r="D81" s="172"/>
      <c r="E81" s="23"/>
      <c r="F81" s="23"/>
      <c r="G81" s="172"/>
      <c r="H81" s="23"/>
      <c r="I81" s="23"/>
      <c r="J81" s="172"/>
    </row>
    <row r="82" spans="1:10" ht="17.25" customHeight="1">
      <c r="A82" s="23"/>
      <c r="B82" s="23"/>
      <c r="C82" s="23"/>
      <c r="D82" s="172"/>
      <c r="E82" s="23"/>
      <c r="F82" s="23"/>
      <c r="G82" s="172"/>
      <c r="H82" s="23"/>
      <c r="I82" s="23"/>
      <c r="J82" s="172"/>
    </row>
    <row r="83" spans="1:10" ht="17.25" customHeight="1">
      <c r="A83" s="23"/>
      <c r="B83" s="23"/>
      <c r="C83" s="23"/>
      <c r="D83" s="172"/>
      <c r="E83" s="23"/>
      <c r="F83" s="23"/>
      <c r="G83" s="172"/>
      <c r="H83" s="23"/>
      <c r="I83" s="23"/>
      <c r="J83" s="172"/>
    </row>
    <row r="84" spans="1:10" ht="17.25" customHeight="1">
      <c r="A84" s="23"/>
      <c r="B84" s="23"/>
      <c r="C84" s="23"/>
      <c r="D84" s="172"/>
      <c r="E84" s="23"/>
      <c r="F84" s="23"/>
      <c r="G84" s="172"/>
      <c r="H84" s="23"/>
      <c r="I84" s="23"/>
      <c r="J84" s="172"/>
    </row>
    <row r="85" spans="1:10" ht="17.25" customHeight="1">
      <c r="A85" s="23"/>
      <c r="B85" s="23"/>
      <c r="C85" s="23"/>
      <c r="D85" s="172"/>
      <c r="E85" s="23"/>
      <c r="F85" s="23"/>
      <c r="G85" s="172"/>
      <c r="H85" s="23"/>
      <c r="I85" s="23"/>
      <c r="J85" s="172"/>
    </row>
    <row r="86" spans="1:10" ht="17.25" customHeight="1">
      <c r="A86" s="23"/>
      <c r="B86" s="23"/>
      <c r="C86" s="23"/>
      <c r="D86" s="172"/>
      <c r="E86" s="23"/>
      <c r="F86" s="23"/>
      <c r="G86" s="172"/>
      <c r="H86" s="23"/>
      <c r="I86" s="23"/>
      <c r="J86" s="172"/>
    </row>
    <row r="87" spans="1:10" ht="17.25" customHeight="1">
      <c r="A87" s="23"/>
      <c r="B87" s="23"/>
      <c r="C87" s="23"/>
      <c r="D87" s="172"/>
      <c r="E87" s="23"/>
      <c r="F87" s="23"/>
      <c r="G87" s="172"/>
      <c r="H87" s="23"/>
      <c r="I87" s="23"/>
      <c r="J87" s="172"/>
    </row>
    <row r="88" spans="1:10" ht="17.25" customHeight="1">
      <c r="A88" s="23"/>
      <c r="B88" s="23"/>
      <c r="C88" s="23"/>
      <c r="D88" s="172"/>
      <c r="E88" s="23"/>
      <c r="F88" s="23"/>
      <c r="G88" s="172"/>
      <c r="H88" s="23"/>
      <c r="I88" s="23"/>
      <c r="J88" s="172"/>
    </row>
    <row r="89" spans="1:10" ht="17.25" customHeight="1">
      <c r="A89" s="23"/>
      <c r="B89" s="23"/>
      <c r="C89" s="23"/>
      <c r="D89" s="172"/>
      <c r="E89" s="23"/>
      <c r="F89" s="23"/>
      <c r="G89" s="172"/>
      <c r="H89" s="23"/>
      <c r="I89" s="23"/>
      <c r="J89" s="172"/>
    </row>
    <row r="90" spans="1:10" ht="17.25" customHeight="1">
      <c r="A90" s="23"/>
      <c r="B90" s="23"/>
      <c r="C90" s="23"/>
      <c r="D90" s="172"/>
      <c r="E90" s="23"/>
      <c r="F90" s="23"/>
      <c r="G90" s="172"/>
      <c r="H90" s="23"/>
      <c r="I90" s="23"/>
      <c r="J90" s="172"/>
    </row>
    <row r="91" spans="1:10" ht="17.25" customHeight="1">
      <c r="A91" s="23"/>
      <c r="B91" s="23"/>
      <c r="C91" s="23"/>
      <c r="D91" s="172"/>
      <c r="E91" s="23"/>
      <c r="F91" s="23"/>
      <c r="G91" s="172"/>
      <c r="H91" s="23"/>
      <c r="I91" s="23"/>
      <c r="J91" s="172"/>
    </row>
    <row r="92" spans="1:10" ht="17.25" customHeight="1">
      <c r="A92" s="23"/>
      <c r="B92" s="23"/>
      <c r="C92" s="23"/>
      <c r="D92" s="172"/>
      <c r="E92" s="23"/>
      <c r="F92" s="23"/>
      <c r="G92" s="172"/>
      <c r="H92" s="23"/>
      <c r="I92" s="23"/>
      <c r="J92" s="172"/>
    </row>
    <row r="93" spans="1:10" ht="17.25" customHeight="1">
      <c r="A93" s="23"/>
      <c r="B93" s="23"/>
      <c r="C93" s="23"/>
      <c r="D93" s="172"/>
      <c r="E93" s="23"/>
      <c r="F93" s="23"/>
      <c r="G93" s="172"/>
      <c r="H93" s="23"/>
      <c r="I93" s="23"/>
      <c r="J93" s="172"/>
    </row>
    <row r="94" spans="1:10" ht="17.25" customHeight="1">
      <c r="A94" s="23"/>
      <c r="B94" s="23"/>
      <c r="C94" s="23"/>
      <c r="D94" s="172"/>
      <c r="E94" s="23"/>
      <c r="F94" s="23"/>
      <c r="G94" s="172"/>
      <c r="H94" s="23"/>
      <c r="I94" s="23"/>
      <c r="J94" s="172"/>
    </row>
    <row r="95" spans="1:10" ht="17.25" customHeight="1">
      <c r="A95" s="23"/>
      <c r="B95" s="23"/>
      <c r="C95" s="23"/>
      <c r="D95" s="172"/>
      <c r="E95" s="23"/>
      <c r="F95" s="23"/>
      <c r="G95" s="172"/>
      <c r="H95" s="23"/>
      <c r="I95" s="23"/>
      <c r="J95" s="172"/>
    </row>
    <row r="96" spans="1:10" ht="17.25" customHeight="1">
      <c r="A96" s="23"/>
      <c r="B96" s="23"/>
      <c r="C96" s="23"/>
      <c r="D96" s="172"/>
      <c r="E96" s="23"/>
      <c r="F96" s="23"/>
      <c r="G96" s="172"/>
      <c r="H96" s="23"/>
      <c r="I96" s="23"/>
      <c r="J96" s="172"/>
    </row>
    <row r="97" spans="1:10" ht="17.25" customHeight="1">
      <c r="A97" s="23"/>
      <c r="B97" s="23"/>
      <c r="C97" s="23"/>
      <c r="D97" s="172"/>
      <c r="E97" s="23"/>
      <c r="F97" s="23"/>
      <c r="G97" s="172"/>
      <c r="H97" s="23"/>
      <c r="I97" s="23"/>
      <c r="J97" s="172"/>
    </row>
    <row r="98" spans="1:10" ht="17.25" customHeight="1">
      <c r="A98" s="23"/>
      <c r="B98" s="23"/>
      <c r="C98" s="23"/>
      <c r="D98" s="172"/>
      <c r="E98" s="23"/>
      <c r="F98" s="23"/>
      <c r="G98" s="172"/>
      <c r="H98" s="23"/>
      <c r="I98" s="23"/>
      <c r="J98" s="172"/>
    </row>
    <row r="99" spans="1:10" ht="17.25" customHeight="1">
      <c r="A99" s="23"/>
      <c r="B99" s="23"/>
      <c r="C99" s="23"/>
      <c r="D99" s="172"/>
      <c r="E99" s="23"/>
      <c r="F99" s="23"/>
      <c r="G99" s="172"/>
      <c r="H99" s="23"/>
      <c r="I99" s="23"/>
      <c r="J99" s="172"/>
    </row>
    <row r="100" spans="1:10" ht="17.25" customHeight="1">
      <c r="A100" s="23"/>
      <c r="B100" s="23"/>
      <c r="C100" s="23"/>
      <c r="D100" s="172"/>
      <c r="E100" s="23"/>
      <c r="F100" s="23"/>
      <c r="G100" s="172"/>
      <c r="H100" s="23"/>
      <c r="I100" s="23"/>
      <c r="J100" s="172"/>
    </row>
    <row r="101" spans="1:10" ht="17.25" customHeight="1">
      <c r="A101" s="23"/>
      <c r="B101" s="23"/>
      <c r="C101" s="23"/>
      <c r="D101" s="172"/>
      <c r="E101" s="23"/>
      <c r="F101" s="23"/>
      <c r="G101" s="172"/>
      <c r="H101" s="23"/>
      <c r="I101" s="23"/>
      <c r="J101" s="172"/>
    </row>
    <row r="102" spans="1:10" ht="17.25" customHeight="1">
      <c r="A102" s="23"/>
      <c r="B102" s="23"/>
      <c r="C102" s="23"/>
      <c r="D102" s="172"/>
      <c r="E102" s="23"/>
      <c r="F102" s="23"/>
      <c r="G102" s="172"/>
      <c r="H102" s="23"/>
      <c r="I102" s="23"/>
      <c r="J102" s="172"/>
    </row>
    <row r="103" spans="1:10" ht="17.25" customHeight="1">
      <c r="A103" s="23"/>
      <c r="B103" s="23"/>
      <c r="C103" s="23"/>
      <c r="D103" s="172"/>
      <c r="E103" s="23"/>
      <c r="F103" s="23"/>
      <c r="G103" s="172"/>
      <c r="H103" s="23"/>
      <c r="I103" s="23"/>
      <c r="J103" s="172"/>
    </row>
    <row r="104" spans="1:10" ht="17.25" customHeight="1">
      <c r="A104" s="23"/>
      <c r="B104" s="23"/>
      <c r="C104" s="23"/>
      <c r="D104" s="172"/>
      <c r="E104" s="23"/>
      <c r="F104" s="23"/>
      <c r="G104" s="172"/>
      <c r="H104" s="23"/>
      <c r="I104" s="23"/>
      <c r="J104" s="172"/>
    </row>
    <row r="105" spans="1:10" ht="17.25" customHeight="1">
      <c r="A105" s="23"/>
      <c r="B105" s="23"/>
      <c r="C105" s="23"/>
      <c r="D105" s="172"/>
      <c r="E105" s="23"/>
      <c r="F105" s="23"/>
      <c r="G105" s="172"/>
      <c r="H105" s="23"/>
      <c r="I105" s="23"/>
      <c r="J105" s="172"/>
    </row>
    <row r="106" spans="1:10" ht="17.25" customHeight="1">
      <c r="A106" s="23"/>
      <c r="B106" s="23"/>
      <c r="C106" s="23"/>
      <c r="D106" s="172"/>
      <c r="E106" s="23"/>
      <c r="F106" s="23"/>
      <c r="G106" s="172"/>
      <c r="H106" s="23"/>
      <c r="I106" s="23"/>
      <c r="J106" s="172"/>
    </row>
    <row r="107" spans="1:10" ht="17.25" customHeight="1">
      <c r="A107" s="23"/>
      <c r="B107" s="23"/>
      <c r="C107" s="23"/>
      <c r="D107" s="172"/>
      <c r="E107" s="23"/>
      <c r="F107" s="23"/>
      <c r="G107" s="172"/>
      <c r="H107" s="23"/>
      <c r="I107" s="23"/>
      <c r="J107" s="172"/>
    </row>
    <row r="108" spans="1:10" ht="17.25" customHeight="1">
      <c r="A108" s="23"/>
      <c r="B108" s="23"/>
      <c r="C108" s="23"/>
      <c r="D108" s="172"/>
      <c r="E108" s="23"/>
      <c r="F108" s="23"/>
      <c r="G108" s="172"/>
      <c r="H108" s="23"/>
      <c r="I108" s="23"/>
      <c r="J108" s="172"/>
    </row>
    <row r="109" spans="1:10" ht="17.25" customHeight="1">
      <c r="A109" s="23"/>
      <c r="B109" s="23"/>
      <c r="C109" s="23"/>
      <c r="D109" s="172"/>
      <c r="E109" s="23"/>
      <c r="F109" s="23"/>
      <c r="G109" s="172"/>
      <c r="H109" s="23"/>
      <c r="I109" s="23"/>
      <c r="J109" s="172"/>
    </row>
    <row r="110" spans="1:10" ht="17.25" customHeight="1">
      <c r="A110" s="23"/>
      <c r="B110" s="23"/>
      <c r="C110" s="23"/>
      <c r="D110" s="172"/>
      <c r="E110" s="23"/>
      <c r="F110" s="23"/>
      <c r="G110" s="172"/>
      <c r="H110" s="23"/>
      <c r="I110" s="23"/>
      <c r="J110" s="172"/>
    </row>
    <row r="111" spans="1:10" ht="17.25" customHeight="1">
      <c r="A111" s="23"/>
      <c r="B111" s="23"/>
      <c r="C111" s="23"/>
      <c r="D111" s="172"/>
      <c r="E111" s="23"/>
      <c r="F111" s="23"/>
      <c r="G111" s="172"/>
      <c r="H111" s="23"/>
      <c r="I111" s="23"/>
      <c r="J111" s="172"/>
    </row>
    <row r="112" spans="1:10" ht="17.25" customHeight="1">
      <c r="A112" s="23"/>
      <c r="B112" s="23"/>
      <c r="C112" s="23"/>
      <c r="D112" s="172"/>
      <c r="E112" s="23"/>
      <c r="F112" s="23"/>
      <c r="G112" s="172"/>
      <c r="H112" s="23"/>
      <c r="I112" s="23"/>
      <c r="J112" s="172"/>
    </row>
    <row r="113" spans="1:10" ht="17.25" customHeight="1">
      <c r="A113" s="23"/>
      <c r="B113" s="23"/>
      <c r="C113" s="23"/>
      <c r="D113" s="172"/>
      <c r="E113" s="23"/>
      <c r="F113" s="23"/>
      <c r="G113" s="172"/>
      <c r="H113" s="23"/>
      <c r="I113" s="23"/>
      <c r="J113" s="172"/>
    </row>
    <row r="114" spans="1:10" ht="17.25" customHeight="1">
      <c r="A114" s="23"/>
      <c r="B114" s="23"/>
      <c r="C114" s="23"/>
      <c r="D114" s="172"/>
      <c r="E114" s="23"/>
      <c r="F114" s="23"/>
      <c r="G114" s="172"/>
      <c r="H114" s="23"/>
      <c r="I114" s="23"/>
      <c r="J114" s="172"/>
    </row>
    <row r="115" spans="1:10" ht="17.25" customHeight="1">
      <c r="A115" s="23"/>
      <c r="B115" s="23"/>
      <c r="C115" s="23"/>
      <c r="D115" s="172"/>
      <c r="E115" s="23"/>
      <c r="F115" s="23"/>
      <c r="G115" s="172"/>
      <c r="H115" s="23"/>
      <c r="I115" s="23"/>
      <c r="J115" s="172"/>
    </row>
    <row r="116" spans="1:10" ht="17.25" customHeight="1">
      <c r="A116" s="23"/>
      <c r="B116" s="23"/>
      <c r="C116" s="23"/>
      <c r="D116" s="172"/>
      <c r="E116" s="23"/>
      <c r="F116" s="23"/>
      <c r="G116" s="172"/>
      <c r="H116" s="23"/>
      <c r="I116" s="23"/>
      <c r="J116" s="172"/>
    </row>
    <row r="117" spans="1:10" ht="17.25" customHeight="1">
      <c r="A117" s="23"/>
      <c r="B117" s="23"/>
      <c r="C117" s="23"/>
      <c r="D117" s="172"/>
      <c r="E117" s="23"/>
      <c r="F117" s="23"/>
      <c r="G117" s="172"/>
      <c r="H117" s="23"/>
      <c r="I117" s="23"/>
      <c r="J117" s="172"/>
    </row>
    <row r="118" spans="1:10" ht="17.25" customHeight="1">
      <c r="A118" s="23"/>
      <c r="B118" s="23"/>
      <c r="C118" s="23"/>
      <c r="D118" s="172"/>
      <c r="E118" s="23"/>
      <c r="F118" s="23"/>
      <c r="G118" s="172"/>
      <c r="H118" s="23"/>
      <c r="I118" s="23"/>
      <c r="J118" s="172"/>
    </row>
    <row r="119" spans="1:10" ht="17.25" customHeight="1">
      <c r="A119" s="23"/>
    </row>
  </sheetData>
  <mergeCells count="5">
    <mergeCell ref="A1:I1"/>
    <mergeCell ref="B3:D3"/>
    <mergeCell ref="E3:G3"/>
    <mergeCell ref="H3:J3"/>
    <mergeCell ref="A3:A4"/>
  </mergeCells>
  <printOptions horizontalCentered="1"/>
  <pageMargins left="0.17" right="0.18124999999999999" top="0.75" bottom="0.64" header="0.25" footer="0.39"/>
  <pageSetup paperSize="9" scale="87" firstPageNumber="8" orientation="landscape" useFirstPageNumber="1" r:id="rId1"/>
  <headerFooter>
    <oddHeader>&amp;R&amp;"Times New Roman,Regular"Kingdom of Bahrain
Consolidated Final Account
For The Year Ended 31 December 2022</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CW39"/>
  <sheetViews>
    <sheetView view="pageBreakPreview" zoomScaleNormal="100" zoomScaleSheetLayoutView="100" zoomScalePageLayoutView="120" workbookViewId="0">
      <selection sqref="A1:J1"/>
    </sheetView>
  </sheetViews>
  <sheetFormatPr defaultColWidth="9.140625" defaultRowHeight="12.75"/>
  <cols>
    <col min="1" max="1" width="41.7109375" style="5" customWidth="1"/>
    <col min="2" max="2" width="12.140625" style="6" customWidth="1"/>
    <col min="3" max="3" width="11.140625" style="6" bestFit="1" customWidth="1"/>
    <col min="4" max="4" width="10.28515625" style="6" bestFit="1" customWidth="1"/>
    <col min="5" max="5" width="11.140625" style="6" customWidth="1"/>
    <col min="6" max="6" width="9.5703125" style="6" hidden="1" customWidth="1"/>
    <col min="7" max="7" width="9.42578125" style="6" bestFit="1" customWidth="1"/>
    <col min="8" max="8" width="10.28515625" style="6" bestFit="1" customWidth="1"/>
    <col min="9" max="10" width="12.42578125" style="6" bestFit="1" customWidth="1"/>
    <col min="11" max="11" width="12.42578125" style="5" bestFit="1" customWidth="1"/>
    <col min="12" max="16384" width="9.140625" style="5"/>
  </cols>
  <sheetData>
    <row r="1" spans="1:101" s="29" customFormat="1" ht="21.75" customHeight="1">
      <c r="A1" s="288" t="s">
        <v>915</v>
      </c>
      <c r="B1" s="289"/>
      <c r="C1" s="289"/>
      <c r="D1" s="289"/>
      <c r="E1" s="289"/>
      <c r="F1" s="289"/>
      <c r="G1" s="289"/>
      <c r="H1" s="289"/>
      <c r="I1" s="289"/>
      <c r="J1" s="289"/>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row>
    <row r="2" spans="1:101" ht="14.25" customHeight="1">
      <c r="A2" s="21"/>
      <c r="B2" s="43"/>
      <c r="C2" s="43"/>
      <c r="D2" s="43"/>
      <c r="E2" s="43"/>
      <c r="F2" s="43"/>
      <c r="G2" s="43"/>
      <c r="H2" s="43"/>
      <c r="I2" s="43"/>
      <c r="J2" s="43"/>
      <c r="K2" s="33" t="s">
        <v>48</v>
      </c>
    </row>
    <row r="3" spans="1:101" s="6" customFormat="1" ht="39" customHeight="1">
      <c r="A3" s="52" t="s">
        <v>64</v>
      </c>
      <c r="B3" s="52" t="s">
        <v>12</v>
      </c>
      <c r="C3" s="52" t="s">
        <v>953</v>
      </c>
      <c r="D3" s="52" t="s">
        <v>333</v>
      </c>
      <c r="E3" s="52" t="s">
        <v>359</v>
      </c>
      <c r="F3" s="52" t="s">
        <v>14</v>
      </c>
      <c r="G3" s="52" t="s">
        <v>15</v>
      </c>
      <c r="H3" s="52" t="s">
        <v>334</v>
      </c>
      <c r="I3" s="52" t="s">
        <v>25</v>
      </c>
      <c r="J3" s="52" t="s">
        <v>26</v>
      </c>
      <c r="K3" s="52" t="s">
        <v>925</v>
      </c>
    </row>
    <row r="4" spans="1:101" s="30" customFormat="1">
      <c r="A4" s="90" t="s">
        <v>929</v>
      </c>
      <c r="B4" s="157">
        <v>0</v>
      </c>
      <c r="C4" s="157">
        <v>0</v>
      </c>
      <c r="D4" s="157">
        <v>0</v>
      </c>
      <c r="E4" s="157">
        <v>0</v>
      </c>
      <c r="F4" s="157"/>
      <c r="G4" s="158">
        <v>7228</v>
      </c>
      <c r="H4" s="157">
        <v>0</v>
      </c>
      <c r="I4" s="158">
        <f>SUM(B4:H4)</f>
        <v>7228</v>
      </c>
      <c r="J4" s="157">
        <v>0</v>
      </c>
      <c r="K4" s="157">
        <v>0</v>
      </c>
    </row>
    <row r="5" spans="1:101" s="30" customFormat="1">
      <c r="A5" s="90" t="s">
        <v>39</v>
      </c>
      <c r="B5" s="157">
        <v>0</v>
      </c>
      <c r="C5" s="158">
        <v>52946847</v>
      </c>
      <c r="D5" s="158">
        <v>4219371</v>
      </c>
      <c r="E5" s="158">
        <v>54500</v>
      </c>
      <c r="F5" s="158"/>
      <c r="G5" s="158">
        <v>286584</v>
      </c>
      <c r="H5" s="158">
        <v>738054</v>
      </c>
      <c r="I5" s="158">
        <f>SUM(B5:H5)</f>
        <v>58245356</v>
      </c>
      <c r="J5" s="158">
        <v>120178000</v>
      </c>
      <c r="K5" s="158">
        <v>42507091</v>
      </c>
    </row>
    <row r="6" spans="1:101" s="30" customFormat="1" hidden="1">
      <c r="A6" s="90" t="s">
        <v>159</v>
      </c>
      <c r="B6" s="157">
        <v>0</v>
      </c>
      <c r="C6" s="157">
        <v>0</v>
      </c>
      <c r="D6" s="157"/>
      <c r="E6" s="157"/>
      <c r="F6" s="157"/>
      <c r="G6" s="158"/>
      <c r="H6" s="158"/>
      <c r="I6" s="158"/>
      <c r="J6" s="158"/>
      <c r="K6" s="158"/>
    </row>
    <row r="7" spans="1:101" s="30" customFormat="1">
      <c r="A7" s="90" t="s">
        <v>41</v>
      </c>
      <c r="B7" s="157">
        <v>0</v>
      </c>
      <c r="C7" s="158">
        <v>1359953</v>
      </c>
      <c r="D7" s="157">
        <v>0</v>
      </c>
      <c r="E7" s="157">
        <v>0</v>
      </c>
      <c r="F7" s="157"/>
      <c r="G7" s="158">
        <v>18495</v>
      </c>
      <c r="H7" s="158">
        <v>68208</v>
      </c>
      <c r="I7" s="158">
        <f t="shared" ref="I7:I38" si="0">SUM(B7:H7)</f>
        <v>1446656</v>
      </c>
      <c r="J7" s="158">
        <v>2105000</v>
      </c>
      <c r="K7" s="158">
        <v>1288983</v>
      </c>
    </row>
    <row r="8" spans="1:101" s="30" customFormat="1">
      <c r="A8" s="90" t="s">
        <v>831</v>
      </c>
      <c r="B8" s="157">
        <v>0</v>
      </c>
      <c r="C8" s="158">
        <v>10729246</v>
      </c>
      <c r="D8" s="158">
        <v>23252</v>
      </c>
      <c r="E8" s="157">
        <v>0</v>
      </c>
      <c r="F8" s="157"/>
      <c r="G8" s="158">
        <v>400</v>
      </c>
      <c r="H8" s="158">
        <v>16447311</v>
      </c>
      <c r="I8" s="158">
        <f t="shared" si="0"/>
        <v>27200209</v>
      </c>
      <c r="J8" s="158">
        <v>32162000</v>
      </c>
      <c r="K8" s="158">
        <v>30085074</v>
      </c>
    </row>
    <row r="9" spans="1:101" s="30" customFormat="1">
      <c r="A9" s="90" t="s">
        <v>451</v>
      </c>
      <c r="B9" s="157">
        <v>0</v>
      </c>
      <c r="C9" s="158">
        <v>7670</v>
      </c>
      <c r="D9" s="158">
        <v>52619</v>
      </c>
      <c r="E9" s="157">
        <v>0</v>
      </c>
      <c r="F9" s="157"/>
      <c r="G9" s="158">
        <v>46892</v>
      </c>
      <c r="H9" s="158">
        <v>80506</v>
      </c>
      <c r="I9" s="158">
        <f t="shared" si="0"/>
        <v>187687</v>
      </c>
      <c r="J9" s="158">
        <v>472000</v>
      </c>
      <c r="K9" s="158">
        <v>563439</v>
      </c>
    </row>
    <row r="10" spans="1:101" s="30" customFormat="1">
      <c r="A10" s="90" t="s">
        <v>43</v>
      </c>
      <c r="B10" s="157">
        <v>0</v>
      </c>
      <c r="C10" s="158">
        <v>35951</v>
      </c>
      <c r="D10" s="158">
        <v>28456509</v>
      </c>
      <c r="E10" s="158">
        <v>110588</v>
      </c>
      <c r="F10" s="157"/>
      <c r="G10" s="158">
        <v>24516</v>
      </c>
      <c r="H10" s="158">
        <v>128606</v>
      </c>
      <c r="I10" s="158">
        <f t="shared" si="0"/>
        <v>28756170</v>
      </c>
      <c r="J10" s="158">
        <v>32212000</v>
      </c>
      <c r="K10" s="158">
        <v>27025202</v>
      </c>
    </row>
    <row r="11" spans="1:101" s="30" customFormat="1">
      <c r="A11" s="90" t="s">
        <v>445</v>
      </c>
      <c r="B11" s="157">
        <v>0</v>
      </c>
      <c r="C11" s="158">
        <v>3460083</v>
      </c>
      <c r="D11" s="158">
        <v>1102642</v>
      </c>
      <c r="E11" s="158">
        <v>250549</v>
      </c>
      <c r="F11" s="157"/>
      <c r="G11" s="158">
        <v>391508</v>
      </c>
      <c r="H11" s="158">
        <v>101</v>
      </c>
      <c r="I11" s="158">
        <f t="shared" si="0"/>
        <v>5204883</v>
      </c>
      <c r="J11" s="158">
        <v>6398000</v>
      </c>
      <c r="K11" s="158">
        <v>3527835</v>
      </c>
    </row>
    <row r="12" spans="1:101" s="30" customFormat="1">
      <c r="A12" s="90" t="s">
        <v>639</v>
      </c>
      <c r="B12" s="157">
        <v>0</v>
      </c>
      <c r="C12" s="157">
        <v>0</v>
      </c>
      <c r="D12" s="158">
        <v>40331</v>
      </c>
      <c r="E12" s="157">
        <v>0</v>
      </c>
      <c r="F12" s="157"/>
      <c r="G12" s="158">
        <v>2941</v>
      </c>
      <c r="H12" s="157">
        <v>0</v>
      </c>
      <c r="I12" s="158">
        <f t="shared" si="0"/>
        <v>43272</v>
      </c>
      <c r="J12" s="158">
        <v>140000</v>
      </c>
      <c r="K12" s="158">
        <v>14626</v>
      </c>
    </row>
    <row r="13" spans="1:101" s="30" customFormat="1">
      <c r="A13" s="74" t="s">
        <v>501</v>
      </c>
      <c r="B13" s="157">
        <v>0</v>
      </c>
      <c r="C13" s="158">
        <v>30</v>
      </c>
      <c r="D13" s="157">
        <v>0</v>
      </c>
      <c r="E13" s="157">
        <v>550</v>
      </c>
      <c r="F13" s="157"/>
      <c r="G13" s="157">
        <v>0</v>
      </c>
      <c r="H13" s="159">
        <v>0</v>
      </c>
      <c r="I13" s="158">
        <f t="shared" si="0"/>
        <v>580</v>
      </c>
      <c r="J13" s="157">
        <v>0</v>
      </c>
      <c r="K13" s="158">
        <v>29703</v>
      </c>
    </row>
    <row r="14" spans="1:101" s="30" customFormat="1">
      <c r="A14" s="90" t="s">
        <v>435</v>
      </c>
      <c r="B14" s="157">
        <v>0</v>
      </c>
      <c r="C14" s="158">
        <v>20213023</v>
      </c>
      <c r="D14" s="158">
        <v>652785</v>
      </c>
      <c r="E14" s="158">
        <v>15071860</v>
      </c>
      <c r="F14" s="157"/>
      <c r="G14" s="157">
        <v>230456</v>
      </c>
      <c r="H14" s="158">
        <v>392040</v>
      </c>
      <c r="I14" s="158">
        <f t="shared" si="0"/>
        <v>36560164</v>
      </c>
      <c r="J14" s="158">
        <v>34606000</v>
      </c>
      <c r="K14" s="158">
        <v>35388862</v>
      </c>
    </row>
    <row r="15" spans="1:101" s="31" customFormat="1">
      <c r="A15" s="90" t="s">
        <v>160</v>
      </c>
      <c r="B15" s="157">
        <v>0</v>
      </c>
      <c r="C15" s="158">
        <v>7774</v>
      </c>
      <c r="D15" s="157">
        <v>0</v>
      </c>
      <c r="E15" s="157">
        <v>0</v>
      </c>
      <c r="F15" s="157"/>
      <c r="G15" s="157">
        <v>0</v>
      </c>
      <c r="H15" s="157">
        <v>0</v>
      </c>
      <c r="I15" s="158">
        <f t="shared" si="0"/>
        <v>7774</v>
      </c>
      <c r="J15" s="158">
        <v>35000</v>
      </c>
      <c r="K15" s="158">
        <v>150</v>
      </c>
    </row>
    <row r="16" spans="1:101" s="31" customFormat="1">
      <c r="A16" s="90" t="s">
        <v>452</v>
      </c>
      <c r="B16" s="157">
        <v>0</v>
      </c>
      <c r="C16" s="158">
        <v>1259596</v>
      </c>
      <c r="D16" s="158">
        <v>83705</v>
      </c>
      <c r="E16" s="158">
        <v>68798</v>
      </c>
      <c r="F16" s="157"/>
      <c r="G16" s="158">
        <v>850</v>
      </c>
      <c r="H16" s="158">
        <v>37107</v>
      </c>
      <c r="I16" s="158">
        <f t="shared" si="0"/>
        <v>1450056</v>
      </c>
      <c r="J16" s="158">
        <v>1319000</v>
      </c>
      <c r="K16" s="158">
        <v>1446795</v>
      </c>
    </row>
    <row r="17" spans="1:11" s="31" customFormat="1">
      <c r="A17" s="90" t="s">
        <v>444</v>
      </c>
      <c r="B17" s="157">
        <v>0</v>
      </c>
      <c r="C17" s="158">
        <v>1538961</v>
      </c>
      <c r="D17" s="158">
        <v>116126</v>
      </c>
      <c r="E17" s="158">
        <v>4152230</v>
      </c>
      <c r="F17" s="157"/>
      <c r="G17" s="158">
        <v>19358</v>
      </c>
      <c r="H17" s="158">
        <v>82979</v>
      </c>
      <c r="I17" s="158">
        <f t="shared" si="0"/>
        <v>5909654</v>
      </c>
      <c r="J17" s="158">
        <v>5661000</v>
      </c>
      <c r="K17" s="158">
        <v>8666322</v>
      </c>
    </row>
    <row r="18" spans="1:11" s="31" customFormat="1">
      <c r="A18" s="90" t="s">
        <v>426</v>
      </c>
      <c r="B18" s="157">
        <v>0</v>
      </c>
      <c r="C18" s="158">
        <v>4693418</v>
      </c>
      <c r="D18" s="158">
        <v>31837546</v>
      </c>
      <c r="E18" s="158">
        <v>12447391</v>
      </c>
      <c r="F18" s="157"/>
      <c r="G18" s="158">
        <v>16178</v>
      </c>
      <c r="H18" s="158">
        <v>1264683</v>
      </c>
      <c r="I18" s="158">
        <f t="shared" si="0"/>
        <v>50259216</v>
      </c>
      <c r="J18" s="158">
        <v>50831000</v>
      </c>
      <c r="K18" s="158">
        <v>41894795</v>
      </c>
    </row>
    <row r="19" spans="1:11" s="31" customFormat="1" ht="1.5" hidden="1" customHeight="1">
      <c r="A19" s="90" t="s">
        <v>46</v>
      </c>
      <c r="B19" s="157">
        <v>0</v>
      </c>
      <c r="C19" s="158"/>
      <c r="D19" s="158"/>
      <c r="E19" s="158"/>
      <c r="F19" s="157"/>
      <c r="G19" s="157"/>
      <c r="H19" s="158"/>
      <c r="I19" s="158">
        <f t="shared" si="0"/>
        <v>0</v>
      </c>
      <c r="J19" s="158"/>
      <c r="K19" s="158">
        <v>0</v>
      </c>
    </row>
    <row r="20" spans="1:11" s="31" customFormat="1">
      <c r="A20" s="90" t="s">
        <v>640</v>
      </c>
      <c r="B20" s="157">
        <v>0</v>
      </c>
      <c r="C20" s="158">
        <v>638163</v>
      </c>
      <c r="D20" s="158">
        <v>239782</v>
      </c>
      <c r="E20" s="158">
        <v>78568</v>
      </c>
      <c r="F20" s="157"/>
      <c r="G20" s="157">
        <v>0</v>
      </c>
      <c r="H20" s="158">
        <v>5146</v>
      </c>
      <c r="I20" s="158">
        <f t="shared" si="0"/>
        <v>961659</v>
      </c>
      <c r="J20" s="158">
        <v>1010000</v>
      </c>
      <c r="K20" s="158">
        <v>1000563</v>
      </c>
    </row>
    <row r="21" spans="1:11" s="31" customFormat="1">
      <c r="A21" s="90" t="s">
        <v>446</v>
      </c>
      <c r="B21" s="157">
        <v>0</v>
      </c>
      <c r="C21" s="158">
        <v>516155</v>
      </c>
      <c r="D21" s="158">
        <v>491600</v>
      </c>
      <c r="E21" s="157">
        <v>0</v>
      </c>
      <c r="F21" s="157"/>
      <c r="G21" s="157">
        <v>0</v>
      </c>
      <c r="H21" s="157">
        <v>0</v>
      </c>
      <c r="I21" s="158">
        <f t="shared" si="0"/>
        <v>1007755</v>
      </c>
      <c r="J21" s="158">
        <v>751000</v>
      </c>
      <c r="K21" s="158">
        <v>1061833</v>
      </c>
    </row>
    <row r="22" spans="1:11" s="31" customFormat="1">
      <c r="A22" s="90" t="s">
        <v>22</v>
      </c>
      <c r="B22" s="157">
        <v>0</v>
      </c>
      <c r="C22" s="158">
        <v>28304518</v>
      </c>
      <c r="D22" s="158">
        <v>1707241</v>
      </c>
      <c r="E22" s="158">
        <v>105117726</v>
      </c>
      <c r="F22" s="158"/>
      <c r="G22" s="158">
        <v>80989</v>
      </c>
      <c r="H22" s="158">
        <v>12728002</v>
      </c>
      <c r="I22" s="158">
        <f t="shared" si="0"/>
        <v>147938476</v>
      </c>
      <c r="J22" s="158">
        <v>136676000</v>
      </c>
      <c r="K22" s="158">
        <v>198523679</v>
      </c>
    </row>
    <row r="23" spans="1:11" s="31" customFormat="1">
      <c r="A23" s="90" t="s">
        <v>830</v>
      </c>
      <c r="B23" s="158">
        <v>2421278544</v>
      </c>
      <c r="C23" s="157">
        <v>0</v>
      </c>
      <c r="D23" s="157">
        <v>0</v>
      </c>
      <c r="E23" s="157">
        <v>0</v>
      </c>
      <c r="F23" s="157"/>
      <c r="G23" s="157">
        <v>0</v>
      </c>
      <c r="H23" s="158">
        <v>2622600</v>
      </c>
      <c r="I23" s="158">
        <f t="shared" si="0"/>
        <v>2423901144</v>
      </c>
      <c r="J23" s="158">
        <v>1531333000</v>
      </c>
      <c r="K23" s="158">
        <v>1785533945</v>
      </c>
    </row>
    <row r="24" spans="1:11" s="31" customFormat="1">
      <c r="A24" s="90" t="s">
        <v>436</v>
      </c>
      <c r="B24" s="157">
        <v>0</v>
      </c>
      <c r="C24" s="158">
        <v>168869</v>
      </c>
      <c r="D24" s="158">
        <v>4773</v>
      </c>
      <c r="E24" s="158">
        <v>69000</v>
      </c>
      <c r="F24" s="157"/>
      <c r="G24" s="159">
        <v>0</v>
      </c>
      <c r="H24" s="158">
        <v>71075</v>
      </c>
      <c r="I24" s="158">
        <f t="shared" si="0"/>
        <v>313717</v>
      </c>
      <c r="J24" s="158">
        <v>359000</v>
      </c>
      <c r="K24" s="158">
        <v>106197</v>
      </c>
    </row>
    <row r="25" spans="1:11" s="31" customFormat="1">
      <c r="A25" s="90" t="s">
        <v>448</v>
      </c>
      <c r="B25" s="157">
        <v>0</v>
      </c>
      <c r="C25" s="159">
        <v>0</v>
      </c>
      <c r="D25" s="157">
        <v>0</v>
      </c>
      <c r="E25" s="157">
        <v>0</v>
      </c>
      <c r="F25" s="157"/>
      <c r="G25" s="158">
        <v>265</v>
      </c>
      <c r="H25" s="157">
        <v>0</v>
      </c>
      <c r="I25" s="158">
        <f t="shared" si="0"/>
        <v>265</v>
      </c>
      <c r="J25" s="157">
        <v>0</v>
      </c>
      <c r="K25" s="158">
        <v>252</v>
      </c>
    </row>
    <row r="26" spans="1:11" s="31" customFormat="1">
      <c r="A26" s="90" t="s">
        <v>502</v>
      </c>
      <c r="B26" s="157">
        <v>0</v>
      </c>
      <c r="C26" s="159">
        <v>0</v>
      </c>
      <c r="D26" s="158">
        <v>500</v>
      </c>
      <c r="E26" s="157">
        <v>0</v>
      </c>
      <c r="F26" s="157"/>
      <c r="G26" s="158">
        <v>310</v>
      </c>
      <c r="H26" s="157">
        <v>0</v>
      </c>
      <c r="I26" s="158">
        <f t="shared" si="0"/>
        <v>810</v>
      </c>
      <c r="J26" s="158">
        <v>6000</v>
      </c>
      <c r="K26" s="159">
        <v>0</v>
      </c>
    </row>
    <row r="27" spans="1:11" s="31" customFormat="1">
      <c r="A27" s="90" t="s">
        <v>45</v>
      </c>
      <c r="B27" s="157">
        <v>0</v>
      </c>
      <c r="C27" s="159">
        <v>0</v>
      </c>
      <c r="D27" s="157">
        <v>0</v>
      </c>
      <c r="E27" s="157">
        <v>0</v>
      </c>
      <c r="F27" s="157">
        <v>0</v>
      </c>
      <c r="G27" s="157">
        <v>0</v>
      </c>
      <c r="H27" s="157">
        <v>0</v>
      </c>
      <c r="I27" s="157">
        <f t="shared" si="0"/>
        <v>0</v>
      </c>
      <c r="J27" s="157">
        <v>0</v>
      </c>
      <c r="K27" s="158">
        <v>578</v>
      </c>
    </row>
    <row r="28" spans="1:11" s="31" customFormat="1">
      <c r="A28" s="90" t="s">
        <v>835</v>
      </c>
      <c r="B28" s="157">
        <v>0</v>
      </c>
      <c r="C28" s="158">
        <v>2811312</v>
      </c>
      <c r="D28" s="158">
        <v>190167</v>
      </c>
      <c r="E28" s="157">
        <v>0</v>
      </c>
      <c r="F28" s="157"/>
      <c r="G28" s="158">
        <v>1444</v>
      </c>
      <c r="H28" s="157">
        <v>0</v>
      </c>
      <c r="I28" s="158">
        <f t="shared" si="0"/>
        <v>3002923</v>
      </c>
      <c r="J28" s="158">
        <v>3734000</v>
      </c>
      <c r="K28" s="158">
        <v>3121538</v>
      </c>
    </row>
    <row r="29" spans="1:11" s="31" customFormat="1">
      <c r="A29" s="90" t="s">
        <v>917</v>
      </c>
      <c r="B29" s="157">
        <v>0</v>
      </c>
      <c r="C29" s="158">
        <v>165</v>
      </c>
      <c r="D29" s="157">
        <v>0</v>
      </c>
      <c r="E29" s="157">
        <v>0</v>
      </c>
      <c r="F29" s="157"/>
      <c r="G29" s="157">
        <v>0</v>
      </c>
      <c r="H29" s="157">
        <v>0</v>
      </c>
      <c r="I29" s="158">
        <f t="shared" si="0"/>
        <v>165</v>
      </c>
      <c r="J29" s="157">
        <v>0</v>
      </c>
      <c r="K29" s="158">
        <v>45</v>
      </c>
    </row>
    <row r="30" spans="1:11" s="31" customFormat="1">
      <c r="A30" s="90" t="s">
        <v>370</v>
      </c>
      <c r="B30" s="157">
        <v>0</v>
      </c>
      <c r="C30" s="157">
        <v>0</v>
      </c>
      <c r="D30" s="157">
        <v>960</v>
      </c>
      <c r="E30" s="157">
        <v>0</v>
      </c>
      <c r="F30" s="157"/>
      <c r="G30" s="157">
        <v>0</v>
      </c>
      <c r="H30" s="157">
        <v>0</v>
      </c>
      <c r="I30" s="158">
        <f t="shared" si="0"/>
        <v>960</v>
      </c>
      <c r="J30" s="157">
        <v>0</v>
      </c>
      <c r="K30" s="158">
        <v>643</v>
      </c>
    </row>
    <row r="31" spans="1:11" ht="14.25" customHeight="1">
      <c r="A31" s="90" t="s">
        <v>503</v>
      </c>
      <c r="B31" s="157">
        <v>0</v>
      </c>
      <c r="C31" s="158">
        <v>18495736</v>
      </c>
      <c r="D31" s="160">
        <v>103000</v>
      </c>
      <c r="E31" s="157">
        <v>0</v>
      </c>
      <c r="F31" s="157"/>
      <c r="G31" s="157">
        <v>0</v>
      </c>
      <c r="H31" s="157">
        <v>0</v>
      </c>
      <c r="I31" s="158">
        <f t="shared" si="0"/>
        <v>18598736</v>
      </c>
      <c r="J31" s="158">
        <v>14539000</v>
      </c>
      <c r="K31" s="158">
        <v>18185362</v>
      </c>
    </row>
    <row r="32" spans="1:11" ht="14.25" hidden="1" customHeight="1">
      <c r="A32" s="90" t="s">
        <v>504</v>
      </c>
      <c r="B32" s="157">
        <v>0</v>
      </c>
      <c r="C32" s="157">
        <v>0</v>
      </c>
      <c r="D32" s="157">
        <v>0</v>
      </c>
      <c r="E32" s="157">
        <v>0</v>
      </c>
      <c r="F32" s="157"/>
      <c r="G32" s="157">
        <v>0</v>
      </c>
      <c r="H32" s="157">
        <v>0</v>
      </c>
      <c r="I32" s="158">
        <v>0</v>
      </c>
      <c r="J32" s="157">
        <v>0</v>
      </c>
      <c r="K32" s="158">
        <v>0</v>
      </c>
    </row>
    <row r="33" spans="1:11">
      <c r="A33" s="90" t="s">
        <v>643</v>
      </c>
      <c r="B33" s="157">
        <v>0</v>
      </c>
      <c r="C33" s="157">
        <v>0</v>
      </c>
      <c r="D33" s="157">
        <v>0</v>
      </c>
      <c r="E33" s="158">
        <v>120</v>
      </c>
      <c r="F33" s="157"/>
      <c r="G33" s="158">
        <v>2216</v>
      </c>
      <c r="H33" s="157">
        <v>0</v>
      </c>
      <c r="I33" s="158">
        <f t="shared" si="0"/>
        <v>2336</v>
      </c>
      <c r="J33" s="157">
        <v>0</v>
      </c>
      <c r="K33" s="158">
        <v>1942</v>
      </c>
    </row>
    <row r="34" spans="1:11">
      <c r="A34" s="90" t="s">
        <v>161</v>
      </c>
      <c r="B34" s="157">
        <v>0</v>
      </c>
      <c r="C34" s="158">
        <v>97763566</v>
      </c>
      <c r="D34" s="158">
        <v>2393331</v>
      </c>
      <c r="E34" s="158">
        <v>877</v>
      </c>
      <c r="F34" s="157"/>
      <c r="G34" s="158">
        <v>4336</v>
      </c>
      <c r="H34" s="158">
        <v>3099745</v>
      </c>
      <c r="I34" s="158">
        <f t="shared" si="0"/>
        <v>103261855</v>
      </c>
      <c r="J34" s="158">
        <v>120000000</v>
      </c>
      <c r="K34" s="158">
        <v>95459168</v>
      </c>
    </row>
    <row r="35" spans="1:11">
      <c r="A35" s="90" t="s">
        <v>652</v>
      </c>
      <c r="B35" s="157">
        <v>0</v>
      </c>
      <c r="C35" s="158">
        <v>306448</v>
      </c>
      <c r="D35" s="157">
        <v>0</v>
      </c>
      <c r="E35" s="157">
        <v>0</v>
      </c>
      <c r="F35" s="157"/>
      <c r="G35" s="158">
        <v>350</v>
      </c>
      <c r="H35" s="157">
        <v>0</v>
      </c>
      <c r="I35" s="158">
        <f t="shared" si="0"/>
        <v>306798</v>
      </c>
      <c r="J35" s="158">
        <v>303000</v>
      </c>
      <c r="K35" s="158">
        <v>251110</v>
      </c>
    </row>
    <row r="36" spans="1:11">
      <c r="A36" s="90" t="s">
        <v>467</v>
      </c>
      <c r="B36" s="157">
        <v>0</v>
      </c>
      <c r="C36" s="158">
        <v>2411103</v>
      </c>
      <c r="D36" s="157">
        <v>0</v>
      </c>
      <c r="E36" s="157">
        <v>0</v>
      </c>
      <c r="F36" s="157"/>
      <c r="G36" s="157">
        <v>0</v>
      </c>
      <c r="H36" s="158">
        <v>165294</v>
      </c>
      <c r="I36" s="158">
        <f t="shared" si="0"/>
        <v>2576397</v>
      </c>
      <c r="J36" s="158">
        <v>2301000</v>
      </c>
      <c r="K36" s="158">
        <v>2403638</v>
      </c>
    </row>
    <row r="37" spans="1:11">
      <c r="A37" s="90" t="s">
        <v>706</v>
      </c>
      <c r="B37" s="157">
        <v>0</v>
      </c>
      <c r="C37" s="158">
        <v>625277440</v>
      </c>
      <c r="D37" s="158">
        <v>400</v>
      </c>
      <c r="E37" s="157">
        <v>0</v>
      </c>
      <c r="F37" s="157"/>
      <c r="G37" s="157">
        <v>0</v>
      </c>
      <c r="H37" s="158">
        <v>1385789</v>
      </c>
      <c r="I37" s="158">
        <f t="shared" si="0"/>
        <v>626663629</v>
      </c>
      <c r="J37" s="158">
        <v>360000000</v>
      </c>
      <c r="K37" s="158">
        <v>317264357</v>
      </c>
    </row>
    <row r="38" spans="1:11">
      <c r="A38" s="90" t="s">
        <v>836</v>
      </c>
      <c r="B38" s="157">
        <v>0</v>
      </c>
      <c r="C38" s="157">
        <v>0</v>
      </c>
      <c r="D38" s="158">
        <v>24695</v>
      </c>
      <c r="E38" s="157">
        <v>0</v>
      </c>
      <c r="F38" s="157"/>
      <c r="G38" s="157">
        <v>0</v>
      </c>
      <c r="H38" s="158">
        <v>11958</v>
      </c>
      <c r="I38" s="158">
        <f t="shared" si="0"/>
        <v>36653</v>
      </c>
      <c r="J38" s="157">
        <v>0</v>
      </c>
      <c r="K38" s="158">
        <v>2232</v>
      </c>
    </row>
    <row r="39" spans="1:11">
      <c r="A39" s="129" t="s">
        <v>27</v>
      </c>
      <c r="B39" s="161">
        <f>SUM(B4:B38)</f>
        <v>2421278544</v>
      </c>
      <c r="C39" s="161">
        <f>SUM(C4:C38)</f>
        <v>872946027</v>
      </c>
      <c r="D39" s="161">
        <f>SUM(D4:D38)</f>
        <v>71741335</v>
      </c>
      <c r="E39" s="161">
        <f>SUM(E4:E38)</f>
        <v>137422757</v>
      </c>
      <c r="F39" s="161">
        <f t="shared" ref="F39" si="1">SUM(F5:F38)</f>
        <v>0</v>
      </c>
      <c r="G39" s="161">
        <f>SUM(G4:G38)</f>
        <v>1135316</v>
      </c>
      <c r="H39" s="161">
        <f>SUM(H4:H38)</f>
        <v>39329204</v>
      </c>
      <c r="I39" s="161">
        <f>SUM(I4:I38)</f>
        <v>3543853183</v>
      </c>
      <c r="J39" s="161">
        <f>SUM(J4:J38)</f>
        <v>2457131000</v>
      </c>
      <c r="K39" s="161">
        <f>SUM(K4:K38)</f>
        <v>2615355959</v>
      </c>
    </row>
  </sheetData>
  <mergeCells count="1">
    <mergeCell ref="A1:J1"/>
  </mergeCells>
  <phoneticPr fontId="0" type="noConversion"/>
  <printOptions horizontalCentered="1"/>
  <pageMargins left="0.3" right="0.3" top="0.84375" bottom="0.26" header="0.25" footer="0.39"/>
  <pageSetup paperSize="9" orientation="landscape" r:id="rId1"/>
  <headerFooter>
    <oddHeader>&amp;R&amp;"Times New Roman,Regular"Kingdom of Bahrain
Consolidated Final Account
For The Year Ended 31 December 2022</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I236"/>
  <sheetViews>
    <sheetView view="pageBreakPreview" zoomScaleNormal="90" zoomScaleSheetLayoutView="100" zoomScalePageLayoutView="110" workbookViewId="0">
      <selection sqref="A1:I1"/>
    </sheetView>
  </sheetViews>
  <sheetFormatPr defaultColWidth="9.140625" defaultRowHeight="12.75" outlineLevelRow="1"/>
  <cols>
    <col min="1" max="2" width="3.7109375" style="50" bestFit="1" customWidth="1"/>
    <col min="3" max="3" width="4" style="50" bestFit="1" customWidth="1"/>
    <col min="4" max="4" width="5.85546875" style="50" bestFit="1" customWidth="1"/>
    <col min="5" max="5" width="44" style="50" bestFit="1" customWidth="1"/>
    <col min="6" max="7" width="14.85546875" style="50" customWidth="1"/>
    <col min="8" max="8" width="12.42578125" style="50" bestFit="1" customWidth="1"/>
    <col min="9" max="9" width="15.28515625" style="50" customWidth="1"/>
    <col min="10" max="16384" width="9.140625" style="50"/>
  </cols>
  <sheetData>
    <row r="1" spans="1:9" ht="21.75" customHeight="1">
      <c r="A1" s="288" t="s">
        <v>662</v>
      </c>
      <c r="B1" s="289"/>
      <c r="C1" s="289"/>
      <c r="D1" s="299"/>
      <c r="E1" s="299"/>
      <c r="F1" s="299"/>
      <c r="G1" s="299"/>
      <c r="H1" s="299"/>
      <c r="I1" s="299"/>
    </row>
    <row r="2" spans="1:9" ht="14.25" customHeight="1">
      <c r="I2" s="84" t="s">
        <v>48</v>
      </c>
    </row>
    <row r="3" spans="1:9">
      <c r="A3" s="300" t="s">
        <v>79</v>
      </c>
      <c r="B3" s="301"/>
      <c r="C3" s="301"/>
      <c r="D3" s="301"/>
      <c r="E3" s="302" t="s">
        <v>28</v>
      </c>
      <c r="F3" s="300">
        <v>2022</v>
      </c>
      <c r="G3" s="300"/>
      <c r="H3" s="300"/>
      <c r="I3" s="304" t="s">
        <v>826</v>
      </c>
    </row>
    <row r="4" spans="1:9" ht="12.75" customHeight="1">
      <c r="A4" s="61" t="s">
        <v>345</v>
      </c>
      <c r="B4" s="61" t="s">
        <v>353</v>
      </c>
      <c r="C4" s="61" t="s">
        <v>343</v>
      </c>
      <c r="D4" s="61" t="s">
        <v>352</v>
      </c>
      <c r="E4" s="303"/>
      <c r="F4" s="61" t="s">
        <v>26</v>
      </c>
      <c r="G4" s="61" t="s">
        <v>47</v>
      </c>
      <c r="H4" s="61" t="s">
        <v>80</v>
      </c>
      <c r="I4" s="305"/>
    </row>
    <row r="5" spans="1:9" outlineLevel="1">
      <c r="A5" s="185">
        <v>4</v>
      </c>
      <c r="B5" s="185">
        <v>1</v>
      </c>
      <c r="C5" s="185">
        <v>1</v>
      </c>
      <c r="D5" s="185">
        <v>40011</v>
      </c>
      <c r="E5" s="186" t="s">
        <v>163</v>
      </c>
      <c r="F5" s="157">
        <v>128648500</v>
      </c>
      <c r="G5" s="157">
        <v>166624658</v>
      </c>
      <c r="H5" s="157">
        <f>G5-F5</f>
        <v>37976158</v>
      </c>
      <c r="I5" s="157">
        <v>210069589</v>
      </c>
    </row>
    <row r="6" spans="1:9" outlineLevel="1">
      <c r="A6" s="185">
        <v>4</v>
      </c>
      <c r="B6" s="185">
        <v>1</v>
      </c>
      <c r="C6" s="185">
        <v>1</v>
      </c>
      <c r="D6" s="185">
        <v>40012</v>
      </c>
      <c r="E6" s="186" t="s">
        <v>787</v>
      </c>
      <c r="F6" s="157">
        <v>936456992</v>
      </c>
      <c r="G6" s="157">
        <v>1959671140</v>
      </c>
      <c r="H6" s="157">
        <f t="shared" ref="H6:H73" si="0">G6-F6</f>
        <v>1023214148</v>
      </c>
      <c r="I6" s="157">
        <v>1331082298</v>
      </c>
    </row>
    <row r="7" spans="1:9" ht="15" customHeight="1" outlineLevel="1">
      <c r="A7" s="185">
        <v>4</v>
      </c>
      <c r="B7" s="185">
        <v>1</v>
      </c>
      <c r="C7" s="185">
        <v>1</v>
      </c>
      <c r="D7" s="185">
        <v>40014</v>
      </c>
      <c r="E7" s="186" t="s">
        <v>164</v>
      </c>
      <c r="F7" s="157">
        <v>-20586000</v>
      </c>
      <c r="G7" s="157">
        <v>-20501772</v>
      </c>
      <c r="H7" s="157">
        <f t="shared" si="0"/>
        <v>84228</v>
      </c>
      <c r="I7" s="157">
        <v>-20501919</v>
      </c>
    </row>
    <row r="8" spans="1:9" ht="15" hidden="1" customHeight="1" outlineLevel="1">
      <c r="A8" s="224">
        <v>4</v>
      </c>
      <c r="B8" s="224">
        <v>1</v>
      </c>
      <c r="C8" s="224">
        <v>2</v>
      </c>
      <c r="D8" s="224">
        <v>40037</v>
      </c>
      <c r="E8" s="225" t="s">
        <v>165</v>
      </c>
      <c r="F8" s="226">
        <v>0</v>
      </c>
      <c r="G8" s="226">
        <v>0</v>
      </c>
      <c r="H8" s="226">
        <f t="shared" si="0"/>
        <v>0</v>
      </c>
      <c r="I8" s="226">
        <v>0</v>
      </c>
    </row>
    <row r="9" spans="1:9" ht="15" hidden="1" customHeight="1" outlineLevel="1">
      <c r="A9" s="224">
        <v>4</v>
      </c>
      <c r="B9" s="224">
        <v>1</v>
      </c>
      <c r="C9" s="224">
        <v>2</v>
      </c>
      <c r="D9" s="224">
        <v>40051</v>
      </c>
      <c r="E9" s="225" t="s">
        <v>166</v>
      </c>
      <c r="F9" s="226">
        <v>0</v>
      </c>
      <c r="G9" s="226">
        <v>0</v>
      </c>
      <c r="H9" s="226">
        <f t="shared" si="0"/>
        <v>0</v>
      </c>
      <c r="I9" s="226">
        <v>0</v>
      </c>
    </row>
    <row r="10" spans="1:9" ht="15" hidden="1" customHeight="1" outlineLevel="1">
      <c r="A10" s="224">
        <v>4</v>
      </c>
      <c r="B10" s="224">
        <v>1</v>
      </c>
      <c r="C10" s="224">
        <v>2</v>
      </c>
      <c r="D10" s="224">
        <v>40052</v>
      </c>
      <c r="E10" s="225" t="s">
        <v>167</v>
      </c>
      <c r="F10" s="226">
        <v>0</v>
      </c>
      <c r="G10" s="226">
        <v>0</v>
      </c>
      <c r="H10" s="226">
        <f t="shared" si="0"/>
        <v>0</v>
      </c>
      <c r="I10" s="226">
        <v>0</v>
      </c>
    </row>
    <row r="11" spans="1:9" ht="12.75" hidden="1" customHeight="1" outlineLevel="1">
      <c r="A11" s="224">
        <v>4</v>
      </c>
      <c r="B11" s="224">
        <v>1</v>
      </c>
      <c r="C11" s="224">
        <v>2</v>
      </c>
      <c r="D11" s="224">
        <v>40053</v>
      </c>
      <c r="E11" s="225" t="s">
        <v>168</v>
      </c>
      <c r="F11" s="226">
        <v>0</v>
      </c>
      <c r="G11" s="226">
        <v>0</v>
      </c>
      <c r="H11" s="226">
        <f t="shared" si="0"/>
        <v>0</v>
      </c>
      <c r="I11" s="226">
        <v>0</v>
      </c>
    </row>
    <row r="12" spans="1:9" ht="15" customHeight="1" outlineLevel="1">
      <c r="A12" s="185">
        <v>4</v>
      </c>
      <c r="B12" s="185">
        <v>1</v>
      </c>
      <c r="C12" s="185">
        <v>2</v>
      </c>
      <c r="D12" s="185">
        <v>40054</v>
      </c>
      <c r="E12" s="186" t="s">
        <v>169</v>
      </c>
      <c r="F12" s="157">
        <v>479976712</v>
      </c>
      <c r="G12" s="157">
        <v>305873604</v>
      </c>
      <c r="H12" s="157">
        <f t="shared" si="0"/>
        <v>-174103108</v>
      </c>
      <c r="I12" s="157">
        <v>253046756</v>
      </c>
    </row>
    <row r="13" spans="1:9" ht="15" customHeight="1" outlineLevel="1">
      <c r="A13" s="185">
        <v>4</v>
      </c>
      <c r="B13" s="185">
        <v>1</v>
      </c>
      <c r="C13" s="185">
        <v>3</v>
      </c>
      <c r="D13" s="185">
        <v>42011</v>
      </c>
      <c r="E13" s="186" t="s">
        <v>81</v>
      </c>
      <c r="F13" s="157">
        <v>532296</v>
      </c>
      <c r="G13" s="157">
        <v>4103586</v>
      </c>
      <c r="H13" s="157">
        <f t="shared" si="0"/>
        <v>3571290</v>
      </c>
      <c r="I13" s="157">
        <v>4832118</v>
      </c>
    </row>
    <row r="14" spans="1:9" ht="15" hidden="1" customHeight="1" outlineLevel="1">
      <c r="A14" s="185">
        <v>4</v>
      </c>
      <c r="B14" s="224">
        <v>1</v>
      </c>
      <c r="C14" s="224">
        <v>3</v>
      </c>
      <c r="D14" s="224">
        <v>42012</v>
      </c>
      <c r="E14" s="225" t="s">
        <v>715</v>
      </c>
      <c r="F14" s="226">
        <v>0</v>
      </c>
      <c r="G14" s="226">
        <v>0</v>
      </c>
      <c r="H14" s="226">
        <f t="shared" si="0"/>
        <v>0</v>
      </c>
      <c r="I14" s="226">
        <v>0</v>
      </c>
    </row>
    <row r="15" spans="1:9" ht="15" customHeight="1" outlineLevel="1">
      <c r="A15" s="185">
        <v>4</v>
      </c>
      <c r="B15" s="185">
        <v>1</v>
      </c>
      <c r="C15" s="185">
        <v>3</v>
      </c>
      <c r="D15" s="185">
        <v>42013</v>
      </c>
      <c r="E15" s="186" t="s">
        <v>82</v>
      </c>
      <c r="F15" s="157">
        <v>6304500</v>
      </c>
      <c r="G15" s="157">
        <v>5507328</v>
      </c>
      <c r="H15" s="157">
        <f t="shared" si="0"/>
        <v>-797172</v>
      </c>
      <c r="I15" s="157">
        <v>4918303</v>
      </c>
    </row>
    <row r="16" spans="1:9" ht="15" customHeight="1" outlineLevel="1">
      <c r="A16" s="185">
        <v>4</v>
      </c>
      <c r="B16" s="185">
        <v>2</v>
      </c>
      <c r="C16" s="185">
        <v>2</v>
      </c>
      <c r="D16" s="185">
        <v>42501</v>
      </c>
      <c r="E16" s="186" t="s">
        <v>170</v>
      </c>
      <c r="F16" s="157">
        <v>57930483</v>
      </c>
      <c r="G16" s="157">
        <v>50497303</v>
      </c>
      <c r="H16" s="157">
        <f t="shared" si="0"/>
        <v>-7433180</v>
      </c>
      <c r="I16" s="157">
        <v>46289577</v>
      </c>
    </row>
    <row r="17" spans="1:9" ht="15" customHeight="1" outlineLevel="1">
      <c r="A17" s="185">
        <v>4</v>
      </c>
      <c r="B17" s="185">
        <v>2</v>
      </c>
      <c r="C17" s="185">
        <v>2</v>
      </c>
      <c r="D17" s="185">
        <v>42503</v>
      </c>
      <c r="E17" s="186" t="s">
        <v>171</v>
      </c>
      <c r="F17" s="157">
        <v>15318664</v>
      </c>
      <c r="G17" s="157">
        <v>11922038</v>
      </c>
      <c r="H17" s="157">
        <f t="shared" si="0"/>
        <v>-3396626</v>
      </c>
      <c r="I17" s="157">
        <v>10862414</v>
      </c>
    </row>
    <row r="18" spans="1:9" outlineLevel="1">
      <c r="A18" s="185">
        <v>4</v>
      </c>
      <c r="B18" s="185">
        <v>2</v>
      </c>
      <c r="C18" s="185">
        <v>2</v>
      </c>
      <c r="D18" s="185">
        <v>42504</v>
      </c>
      <c r="E18" s="186" t="s">
        <v>172</v>
      </c>
      <c r="F18" s="157">
        <v>19364770</v>
      </c>
      <c r="G18" s="157">
        <v>17767279</v>
      </c>
      <c r="H18" s="157">
        <f t="shared" si="0"/>
        <v>-1597491</v>
      </c>
      <c r="I18" s="157">
        <v>16353777</v>
      </c>
    </row>
    <row r="19" spans="1:9" ht="13.5" hidden="1" customHeight="1" outlineLevel="1">
      <c r="A19" s="224">
        <v>4</v>
      </c>
      <c r="B19" s="224">
        <v>2</v>
      </c>
      <c r="C19" s="224">
        <v>2</v>
      </c>
      <c r="D19" s="224">
        <v>42505</v>
      </c>
      <c r="E19" s="225" t="s">
        <v>173</v>
      </c>
      <c r="F19" s="226">
        <v>0</v>
      </c>
      <c r="G19" s="226">
        <v>0</v>
      </c>
      <c r="H19" s="226">
        <f t="shared" si="0"/>
        <v>0</v>
      </c>
      <c r="I19" s="226">
        <v>0</v>
      </c>
    </row>
    <row r="20" spans="1:9" ht="15" customHeight="1" outlineLevel="1">
      <c r="A20" s="185">
        <v>4</v>
      </c>
      <c r="B20" s="185">
        <v>2</v>
      </c>
      <c r="C20" s="185">
        <v>2</v>
      </c>
      <c r="D20" s="185">
        <v>42506</v>
      </c>
      <c r="E20" s="186" t="s">
        <v>174</v>
      </c>
      <c r="F20" s="157">
        <v>154500</v>
      </c>
      <c r="G20" s="157">
        <v>59539</v>
      </c>
      <c r="H20" s="157">
        <f t="shared" si="0"/>
        <v>-94961</v>
      </c>
      <c r="I20" s="157">
        <v>57521</v>
      </c>
    </row>
    <row r="21" spans="1:9" ht="15" customHeight="1" outlineLevel="1">
      <c r="A21" s="185">
        <v>4</v>
      </c>
      <c r="B21" s="185">
        <v>2</v>
      </c>
      <c r="C21" s="185">
        <v>2</v>
      </c>
      <c r="D21" s="185">
        <v>42507</v>
      </c>
      <c r="E21" s="186" t="s">
        <v>83</v>
      </c>
      <c r="F21" s="157">
        <v>824000</v>
      </c>
      <c r="G21" s="157">
        <v>411139</v>
      </c>
      <c r="H21" s="157">
        <f t="shared" si="0"/>
        <v>-412861</v>
      </c>
      <c r="I21" s="157">
        <v>839817</v>
      </c>
    </row>
    <row r="22" spans="1:9" ht="15" customHeight="1" outlineLevel="1">
      <c r="A22" s="185">
        <v>4</v>
      </c>
      <c r="B22" s="185">
        <v>2</v>
      </c>
      <c r="C22" s="185">
        <v>2</v>
      </c>
      <c r="D22" s="185">
        <v>42509</v>
      </c>
      <c r="E22" s="186" t="s">
        <v>716</v>
      </c>
      <c r="F22" s="157">
        <v>9154450</v>
      </c>
      <c r="G22" s="157">
        <v>8276204</v>
      </c>
      <c r="H22" s="157">
        <f t="shared" si="0"/>
        <v>-878246</v>
      </c>
      <c r="I22" s="157">
        <v>8714398</v>
      </c>
    </row>
    <row r="23" spans="1:9" ht="15" customHeight="1" outlineLevel="1">
      <c r="A23" s="185">
        <v>4</v>
      </c>
      <c r="B23" s="185">
        <v>2</v>
      </c>
      <c r="C23" s="185">
        <v>2</v>
      </c>
      <c r="D23" s="185">
        <v>42511</v>
      </c>
      <c r="E23" s="186" t="s">
        <v>717</v>
      </c>
      <c r="F23" s="157">
        <v>6681415</v>
      </c>
      <c r="G23" s="157">
        <v>4296145</v>
      </c>
      <c r="H23" s="157">
        <f t="shared" si="0"/>
        <v>-2385270</v>
      </c>
      <c r="I23" s="157">
        <v>4169788</v>
      </c>
    </row>
    <row r="24" spans="1:9" ht="15" customHeight="1" outlineLevel="1">
      <c r="A24" s="185">
        <v>4</v>
      </c>
      <c r="B24" s="185">
        <v>2</v>
      </c>
      <c r="C24" s="185">
        <v>2</v>
      </c>
      <c r="D24" s="185">
        <v>42512</v>
      </c>
      <c r="E24" s="186" t="s">
        <v>665</v>
      </c>
      <c r="F24" s="157">
        <v>309000</v>
      </c>
      <c r="G24" s="157">
        <v>1684212</v>
      </c>
      <c r="H24" s="157">
        <f t="shared" si="0"/>
        <v>1375212</v>
      </c>
      <c r="I24" s="157">
        <v>1685368</v>
      </c>
    </row>
    <row r="25" spans="1:9" ht="15" customHeight="1" outlineLevel="1">
      <c r="A25" s="185">
        <v>4</v>
      </c>
      <c r="B25" s="185">
        <v>2</v>
      </c>
      <c r="C25" s="185">
        <v>2</v>
      </c>
      <c r="D25" s="185">
        <v>42513</v>
      </c>
      <c r="E25" s="186" t="s">
        <v>666</v>
      </c>
      <c r="F25" s="157">
        <v>20600</v>
      </c>
      <c r="G25" s="157">
        <v>58588</v>
      </c>
      <c r="H25" s="157">
        <f t="shared" si="0"/>
        <v>37988</v>
      </c>
      <c r="I25" s="157">
        <v>12475</v>
      </c>
    </row>
    <row r="26" spans="1:9" ht="15" customHeight="1" outlineLevel="1">
      <c r="A26" s="185">
        <v>4</v>
      </c>
      <c r="B26" s="185">
        <v>2</v>
      </c>
      <c r="C26" s="185">
        <v>3</v>
      </c>
      <c r="D26" s="185">
        <v>43011</v>
      </c>
      <c r="E26" s="186" t="s">
        <v>175</v>
      </c>
      <c r="F26" s="157">
        <v>5344554</v>
      </c>
      <c r="G26" s="157">
        <v>3917722</v>
      </c>
      <c r="H26" s="157">
        <f t="shared" si="0"/>
        <v>-1426832</v>
      </c>
      <c r="I26" s="157">
        <v>5058733</v>
      </c>
    </row>
    <row r="27" spans="1:9" outlineLevel="1">
      <c r="A27" s="185">
        <v>4</v>
      </c>
      <c r="B27" s="185">
        <v>2</v>
      </c>
      <c r="C27" s="185">
        <v>3</v>
      </c>
      <c r="D27" s="185">
        <v>43031</v>
      </c>
      <c r="E27" s="186" t="s">
        <v>176</v>
      </c>
      <c r="F27" s="157">
        <v>0</v>
      </c>
      <c r="G27" s="157">
        <v>1700</v>
      </c>
      <c r="H27" s="157">
        <f t="shared" si="0"/>
        <v>1700</v>
      </c>
      <c r="I27" s="157">
        <v>0</v>
      </c>
    </row>
    <row r="28" spans="1:9" ht="15" customHeight="1" outlineLevel="1">
      <c r="A28" s="185">
        <v>4</v>
      </c>
      <c r="B28" s="185">
        <v>2</v>
      </c>
      <c r="C28" s="185">
        <v>3</v>
      </c>
      <c r="D28" s="185">
        <v>43041</v>
      </c>
      <c r="E28" s="186" t="s">
        <v>177</v>
      </c>
      <c r="F28" s="157">
        <v>244000</v>
      </c>
      <c r="G28" s="157">
        <v>236454</v>
      </c>
      <c r="H28" s="157">
        <f t="shared" si="0"/>
        <v>-7546</v>
      </c>
      <c r="I28" s="157">
        <v>243068</v>
      </c>
    </row>
    <row r="29" spans="1:9" ht="15" customHeight="1" outlineLevel="1">
      <c r="A29" s="185">
        <v>4</v>
      </c>
      <c r="B29" s="185">
        <v>2</v>
      </c>
      <c r="C29" s="185">
        <v>3</v>
      </c>
      <c r="D29" s="185">
        <v>43042</v>
      </c>
      <c r="E29" s="186" t="s">
        <v>474</v>
      </c>
      <c r="F29" s="157">
        <v>120000</v>
      </c>
      <c r="G29" s="157">
        <v>101700</v>
      </c>
      <c r="H29" s="157">
        <f t="shared" si="0"/>
        <v>-18300</v>
      </c>
      <c r="I29" s="157">
        <v>150175</v>
      </c>
    </row>
    <row r="30" spans="1:9" ht="15" customHeight="1" outlineLevel="1">
      <c r="A30" s="185">
        <v>4</v>
      </c>
      <c r="B30" s="185">
        <v>2</v>
      </c>
      <c r="C30" s="185">
        <v>3</v>
      </c>
      <c r="D30" s="185">
        <v>43043</v>
      </c>
      <c r="E30" s="186" t="s">
        <v>475</v>
      </c>
      <c r="F30" s="157">
        <v>150000</v>
      </c>
      <c r="G30" s="157">
        <v>1298650</v>
      </c>
      <c r="H30" s="157">
        <f t="shared" si="0"/>
        <v>1148650</v>
      </c>
      <c r="I30" s="157">
        <v>800719</v>
      </c>
    </row>
    <row r="31" spans="1:9" ht="15" customHeight="1" outlineLevel="1">
      <c r="A31" s="185">
        <v>4</v>
      </c>
      <c r="B31" s="185">
        <v>2</v>
      </c>
      <c r="C31" s="185">
        <v>3</v>
      </c>
      <c r="D31" s="185">
        <v>43044</v>
      </c>
      <c r="E31" s="186" t="s">
        <v>476</v>
      </c>
      <c r="F31" s="157">
        <v>1300000</v>
      </c>
      <c r="G31" s="157">
        <v>1245126</v>
      </c>
      <c r="H31" s="157">
        <f t="shared" si="0"/>
        <v>-54874</v>
      </c>
      <c r="I31" s="157">
        <v>1024233</v>
      </c>
    </row>
    <row r="32" spans="1:9" ht="15" customHeight="1" outlineLevel="1">
      <c r="A32" s="185">
        <v>4</v>
      </c>
      <c r="B32" s="185">
        <v>2</v>
      </c>
      <c r="C32" s="185">
        <v>3</v>
      </c>
      <c r="D32" s="185">
        <v>43045</v>
      </c>
      <c r="E32" s="186" t="s">
        <v>477</v>
      </c>
      <c r="F32" s="157">
        <v>390000</v>
      </c>
      <c r="G32" s="157">
        <v>590142</v>
      </c>
      <c r="H32" s="157">
        <f t="shared" si="0"/>
        <v>200142</v>
      </c>
      <c r="I32" s="157">
        <v>757049</v>
      </c>
    </row>
    <row r="33" spans="1:9" ht="15" customHeight="1" outlineLevel="1">
      <c r="A33" s="185">
        <v>4</v>
      </c>
      <c r="B33" s="185">
        <v>2</v>
      </c>
      <c r="C33" s="185">
        <v>3</v>
      </c>
      <c r="D33" s="185">
        <v>43046</v>
      </c>
      <c r="E33" s="186" t="s">
        <v>962</v>
      </c>
      <c r="F33" s="157">
        <v>50343</v>
      </c>
      <c r="G33" s="157">
        <v>823190</v>
      </c>
      <c r="H33" s="157">
        <f t="shared" si="0"/>
        <v>772847</v>
      </c>
      <c r="I33" s="157">
        <v>499505</v>
      </c>
    </row>
    <row r="34" spans="1:9" ht="15" hidden="1" customHeight="1" outlineLevel="1">
      <c r="A34" s="224">
        <v>4</v>
      </c>
      <c r="B34" s="224">
        <v>2</v>
      </c>
      <c r="C34" s="224">
        <v>3</v>
      </c>
      <c r="D34" s="224">
        <v>43051</v>
      </c>
      <c r="E34" s="225" t="s">
        <v>84</v>
      </c>
      <c r="F34" s="226">
        <v>0</v>
      </c>
      <c r="G34" s="226">
        <v>0</v>
      </c>
      <c r="H34" s="226">
        <f t="shared" si="0"/>
        <v>0</v>
      </c>
      <c r="I34" s="226">
        <v>0</v>
      </c>
    </row>
    <row r="35" spans="1:9" ht="15" customHeight="1" outlineLevel="1">
      <c r="A35" s="185">
        <v>4</v>
      </c>
      <c r="B35" s="185">
        <v>2</v>
      </c>
      <c r="C35" s="185">
        <v>3</v>
      </c>
      <c r="D35" s="185">
        <v>43052</v>
      </c>
      <c r="E35" s="186" t="s">
        <v>718</v>
      </c>
      <c r="F35" s="157">
        <v>170000</v>
      </c>
      <c r="G35" s="157">
        <v>440445</v>
      </c>
      <c r="H35" s="157">
        <f t="shared" si="0"/>
        <v>270445</v>
      </c>
      <c r="I35" s="157">
        <v>400380</v>
      </c>
    </row>
    <row r="36" spans="1:9" ht="15" customHeight="1" outlineLevel="1">
      <c r="A36" s="185">
        <v>4</v>
      </c>
      <c r="B36" s="185">
        <v>2</v>
      </c>
      <c r="C36" s="185">
        <v>3</v>
      </c>
      <c r="D36" s="185">
        <v>43053</v>
      </c>
      <c r="E36" s="233" t="s">
        <v>963</v>
      </c>
      <c r="F36" s="157">
        <v>1000</v>
      </c>
      <c r="G36" s="157">
        <v>1920</v>
      </c>
      <c r="H36" s="157">
        <f t="shared" si="0"/>
        <v>920</v>
      </c>
      <c r="I36" s="157">
        <v>2130</v>
      </c>
    </row>
    <row r="37" spans="1:9" outlineLevel="1">
      <c r="A37" s="185">
        <v>4</v>
      </c>
      <c r="B37" s="185">
        <v>2</v>
      </c>
      <c r="C37" s="185">
        <v>3</v>
      </c>
      <c r="D37" s="185">
        <v>43054</v>
      </c>
      <c r="E37" s="186" t="s">
        <v>558</v>
      </c>
      <c r="F37" s="157">
        <v>190000</v>
      </c>
      <c r="G37" s="157">
        <v>150663</v>
      </c>
      <c r="H37" s="157">
        <f t="shared" si="0"/>
        <v>-39337</v>
      </c>
      <c r="I37" s="157">
        <v>129175</v>
      </c>
    </row>
    <row r="38" spans="1:9" outlineLevel="1">
      <c r="A38" s="185">
        <v>4</v>
      </c>
      <c r="B38" s="185">
        <v>2</v>
      </c>
      <c r="C38" s="185">
        <v>3</v>
      </c>
      <c r="D38" s="185">
        <v>43071</v>
      </c>
      <c r="E38" s="186" t="s">
        <v>178</v>
      </c>
      <c r="F38" s="157">
        <v>100000</v>
      </c>
      <c r="G38" s="157">
        <v>0</v>
      </c>
      <c r="H38" s="157">
        <f t="shared" si="0"/>
        <v>-100000</v>
      </c>
      <c r="I38" s="157">
        <v>100000</v>
      </c>
    </row>
    <row r="39" spans="1:9" ht="15" customHeight="1" outlineLevel="1">
      <c r="A39" s="185">
        <v>4</v>
      </c>
      <c r="B39" s="185">
        <v>2</v>
      </c>
      <c r="C39" s="185">
        <v>3</v>
      </c>
      <c r="D39" s="185">
        <v>43081</v>
      </c>
      <c r="E39" s="186" t="s">
        <v>478</v>
      </c>
      <c r="F39" s="157">
        <v>500000</v>
      </c>
      <c r="G39" s="157">
        <v>200000</v>
      </c>
      <c r="H39" s="157">
        <f t="shared" si="0"/>
        <v>-300000</v>
      </c>
      <c r="I39" s="157">
        <v>400000</v>
      </c>
    </row>
    <row r="40" spans="1:9" ht="15" customHeight="1" outlineLevel="1">
      <c r="A40" s="185">
        <v>4</v>
      </c>
      <c r="B40" s="185">
        <v>2</v>
      </c>
      <c r="C40" s="185">
        <v>3</v>
      </c>
      <c r="D40" s="185">
        <v>43082</v>
      </c>
      <c r="E40" s="186" t="s">
        <v>719</v>
      </c>
      <c r="F40" s="157">
        <v>40000</v>
      </c>
      <c r="G40" s="157">
        <v>22425</v>
      </c>
      <c r="H40" s="157">
        <f t="shared" si="0"/>
        <v>-17575</v>
      </c>
      <c r="I40" s="157">
        <v>25275</v>
      </c>
    </row>
    <row r="41" spans="1:9" ht="15" customHeight="1" outlineLevel="1">
      <c r="A41" s="185">
        <v>4</v>
      </c>
      <c r="B41" s="185">
        <v>2</v>
      </c>
      <c r="C41" s="185">
        <v>3</v>
      </c>
      <c r="D41" s="185">
        <v>43091</v>
      </c>
      <c r="E41" s="186" t="s">
        <v>667</v>
      </c>
      <c r="F41" s="157">
        <v>490000</v>
      </c>
      <c r="G41" s="157">
        <v>180000</v>
      </c>
      <c r="H41" s="157">
        <f t="shared" si="0"/>
        <v>-310000</v>
      </c>
      <c r="I41" s="157">
        <v>200000</v>
      </c>
    </row>
    <row r="42" spans="1:9" ht="15" customHeight="1" outlineLevel="1">
      <c r="A42" s="185">
        <v>4</v>
      </c>
      <c r="B42" s="185">
        <v>2</v>
      </c>
      <c r="C42" s="185">
        <v>3</v>
      </c>
      <c r="D42" s="185">
        <v>43092</v>
      </c>
      <c r="E42" s="186" t="s">
        <v>668</v>
      </c>
      <c r="F42" s="157">
        <v>57000</v>
      </c>
      <c r="G42" s="157">
        <v>37200</v>
      </c>
      <c r="H42" s="157">
        <f t="shared" si="0"/>
        <v>-19800</v>
      </c>
      <c r="I42" s="157">
        <v>49400</v>
      </c>
    </row>
    <row r="43" spans="1:9" ht="15" customHeight="1" outlineLevel="1">
      <c r="A43" s="185">
        <v>4</v>
      </c>
      <c r="B43" s="185">
        <v>2</v>
      </c>
      <c r="C43" s="185">
        <v>3</v>
      </c>
      <c r="D43" s="185">
        <v>43094</v>
      </c>
      <c r="E43" s="186" t="s">
        <v>669</v>
      </c>
      <c r="F43" s="157">
        <v>1000</v>
      </c>
      <c r="G43" s="157">
        <v>1540</v>
      </c>
      <c r="H43" s="157">
        <f t="shared" si="0"/>
        <v>540</v>
      </c>
      <c r="I43" s="157">
        <v>1520</v>
      </c>
    </row>
    <row r="44" spans="1:9" ht="15" customHeight="1" outlineLevel="1">
      <c r="A44" s="185">
        <v>4</v>
      </c>
      <c r="B44" s="185">
        <v>2</v>
      </c>
      <c r="C44" s="185">
        <v>3</v>
      </c>
      <c r="D44" s="185">
        <v>43096</v>
      </c>
      <c r="E44" s="186" t="s">
        <v>670</v>
      </c>
      <c r="F44" s="157">
        <v>51000</v>
      </c>
      <c r="G44" s="157">
        <v>62000</v>
      </c>
      <c r="H44" s="157">
        <f t="shared" si="0"/>
        <v>11000</v>
      </c>
      <c r="I44" s="157">
        <v>175900</v>
      </c>
    </row>
    <row r="45" spans="1:9" ht="15" customHeight="1" outlineLevel="1">
      <c r="A45" s="185">
        <v>4</v>
      </c>
      <c r="B45" s="185">
        <v>2</v>
      </c>
      <c r="C45" s="185">
        <v>3</v>
      </c>
      <c r="D45" s="185">
        <v>43097</v>
      </c>
      <c r="E45" s="186" t="s">
        <v>961</v>
      </c>
      <c r="F45" s="157">
        <v>5000</v>
      </c>
      <c r="G45" s="157">
        <v>2000</v>
      </c>
      <c r="H45" s="157">
        <f t="shared" si="0"/>
        <v>-3000</v>
      </c>
      <c r="I45" s="157">
        <v>2500</v>
      </c>
    </row>
    <row r="46" spans="1:9" ht="15" customHeight="1" outlineLevel="1">
      <c r="A46" s="185">
        <v>4</v>
      </c>
      <c r="B46" s="185">
        <v>2</v>
      </c>
      <c r="C46" s="185">
        <v>3</v>
      </c>
      <c r="D46" s="185">
        <v>43098</v>
      </c>
      <c r="E46" s="186" t="s">
        <v>788</v>
      </c>
      <c r="F46" s="157">
        <v>85000</v>
      </c>
      <c r="G46" s="157">
        <v>194012</v>
      </c>
      <c r="H46" s="157">
        <f t="shared" si="0"/>
        <v>109012</v>
      </c>
      <c r="I46" s="157">
        <v>196420</v>
      </c>
    </row>
    <row r="47" spans="1:9" ht="15" customHeight="1" outlineLevel="1">
      <c r="A47" s="185">
        <v>4</v>
      </c>
      <c r="B47" s="185">
        <v>2</v>
      </c>
      <c r="C47" s="185">
        <v>3</v>
      </c>
      <c r="D47" s="185">
        <v>44041</v>
      </c>
      <c r="E47" s="186" t="s">
        <v>399</v>
      </c>
      <c r="F47" s="157">
        <v>415000</v>
      </c>
      <c r="G47" s="157">
        <v>425243</v>
      </c>
      <c r="H47" s="157">
        <f t="shared" si="0"/>
        <v>10243</v>
      </c>
      <c r="I47" s="157">
        <v>556993</v>
      </c>
    </row>
    <row r="48" spans="1:9" ht="15" customHeight="1" outlineLevel="1">
      <c r="A48" s="185">
        <v>4</v>
      </c>
      <c r="B48" s="185">
        <v>2</v>
      </c>
      <c r="C48" s="185">
        <v>3</v>
      </c>
      <c r="D48" s="185">
        <v>44042</v>
      </c>
      <c r="E48" s="186" t="s">
        <v>400</v>
      </c>
      <c r="F48" s="157">
        <v>520000</v>
      </c>
      <c r="G48" s="157">
        <v>548831</v>
      </c>
      <c r="H48" s="157">
        <f t="shared" si="0"/>
        <v>28831</v>
      </c>
      <c r="I48" s="157">
        <v>459750</v>
      </c>
    </row>
    <row r="49" spans="1:9" ht="15" customHeight="1" outlineLevel="1">
      <c r="A49" s="185">
        <v>4</v>
      </c>
      <c r="B49" s="185">
        <v>2</v>
      </c>
      <c r="C49" s="185">
        <v>3</v>
      </c>
      <c r="D49" s="185">
        <v>44043</v>
      </c>
      <c r="E49" s="186" t="s">
        <v>401</v>
      </c>
      <c r="F49" s="157">
        <v>1302000</v>
      </c>
      <c r="G49" s="157">
        <v>1355619</v>
      </c>
      <c r="H49" s="157">
        <f t="shared" si="0"/>
        <v>53619</v>
      </c>
      <c r="I49" s="157">
        <v>1191743</v>
      </c>
    </row>
    <row r="50" spans="1:9" ht="15" customHeight="1" outlineLevel="1">
      <c r="A50" s="185">
        <v>4</v>
      </c>
      <c r="B50" s="185">
        <v>2</v>
      </c>
      <c r="C50" s="185">
        <v>3</v>
      </c>
      <c r="D50" s="185">
        <v>44044</v>
      </c>
      <c r="E50" s="186" t="s">
        <v>671</v>
      </c>
      <c r="F50" s="157">
        <v>20000</v>
      </c>
      <c r="G50" s="157">
        <v>21720</v>
      </c>
      <c r="H50" s="157">
        <f t="shared" si="0"/>
        <v>1720</v>
      </c>
      <c r="I50" s="157">
        <v>27410</v>
      </c>
    </row>
    <row r="51" spans="1:9" ht="15" customHeight="1" outlineLevel="1">
      <c r="A51" s="185">
        <v>4</v>
      </c>
      <c r="B51" s="185">
        <v>2</v>
      </c>
      <c r="C51" s="185">
        <v>3</v>
      </c>
      <c r="D51" s="185">
        <v>44045</v>
      </c>
      <c r="E51" s="186" t="s">
        <v>964</v>
      </c>
      <c r="F51" s="157">
        <v>2000</v>
      </c>
      <c r="G51" s="157">
        <v>0</v>
      </c>
      <c r="H51" s="157">
        <f t="shared" si="0"/>
        <v>-2000</v>
      </c>
      <c r="I51" s="157">
        <v>0</v>
      </c>
    </row>
    <row r="52" spans="1:9" ht="15" customHeight="1" outlineLevel="1">
      <c r="A52" s="185">
        <v>4</v>
      </c>
      <c r="B52" s="185">
        <v>2</v>
      </c>
      <c r="C52" s="185">
        <v>3</v>
      </c>
      <c r="D52" s="185">
        <v>44046</v>
      </c>
      <c r="E52" s="186" t="s">
        <v>720</v>
      </c>
      <c r="F52" s="157">
        <v>1300000</v>
      </c>
      <c r="G52" s="157">
        <v>0</v>
      </c>
      <c r="H52" s="157">
        <f t="shared" si="0"/>
        <v>-1300000</v>
      </c>
      <c r="I52" s="157">
        <v>97863</v>
      </c>
    </row>
    <row r="53" spans="1:9" ht="15" customHeight="1" outlineLevel="1">
      <c r="A53" s="185">
        <v>4</v>
      </c>
      <c r="B53" s="185">
        <v>2</v>
      </c>
      <c r="C53" s="185">
        <v>3</v>
      </c>
      <c r="D53" s="185">
        <v>44047</v>
      </c>
      <c r="E53" s="186" t="s">
        <v>858</v>
      </c>
      <c r="F53" s="157">
        <v>3000</v>
      </c>
      <c r="G53" s="157">
        <v>3000</v>
      </c>
      <c r="H53" s="157">
        <f t="shared" si="0"/>
        <v>0</v>
      </c>
      <c r="I53" s="157">
        <v>12900</v>
      </c>
    </row>
    <row r="54" spans="1:9" ht="15" customHeight="1" outlineLevel="1">
      <c r="A54" s="185">
        <v>4</v>
      </c>
      <c r="B54" s="185">
        <v>2</v>
      </c>
      <c r="C54" s="185">
        <v>3</v>
      </c>
      <c r="D54" s="185">
        <v>44048</v>
      </c>
      <c r="E54" s="186" t="s">
        <v>859</v>
      </c>
      <c r="F54" s="157">
        <v>0</v>
      </c>
      <c r="G54" s="157">
        <v>148464</v>
      </c>
      <c r="H54" s="157">
        <f t="shared" si="0"/>
        <v>148464</v>
      </c>
      <c r="I54" s="157">
        <v>79205</v>
      </c>
    </row>
    <row r="55" spans="1:9" ht="15" customHeight="1" outlineLevel="1">
      <c r="A55" s="185">
        <v>4</v>
      </c>
      <c r="B55" s="185">
        <v>2</v>
      </c>
      <c r="C55" s="185">
        <v>3</v>
      </c>
      <c r="D55" s="185">
        <v>44061</v>
      </c>
      <c r="E55" s="186" t="s">
        <v>672</v>
      </c>
      <c r="F55" s="157">
        <v>35000</v>
      </c>
      <c r="G55" s="157">
        <v>139161</v>
      </c>
      <c r="H55" s="157">
        <f t="shared" si="0"/>
        <v>104161</v>
      </c>
      <c r="I55" s="157">
        <v>226449</v>
      </c>
    </row>
    <row r="56" spans="1:9" ht="15" customHeight="1" outlineLevel="1">
      <c r="A56" s="185">
        <v>4</v>
      </c>
      <c r="B56" s="185">
        <v>2</v>
      </c>
      <c r="C56" s="185">
        <v>3</v>
      </c>
      <c r="D56" s="185">
        <v>44062</v>
      </c>
      <c r="E56" s="186" t="s">
        <v>673</v>
      </c>
      <c r="F56" s="157">
        <v>10100</v>
      </c>
      <c r="G56" s="157">
        <v>0</v>
      </c>
      <c r="H56" s="157">
        <f t="shared" si="0"/>
        <v>-10100</v>
      </c>
      <c r="I56" s="157">
        <v>3167</v>
      </c>
    </row>
    <row r="57" spans="1:9" ht="15" customHeight="1" outlineLevel="1">
      <c r="A57" s="185">
        <v>4</v>
      </c>
      <c r="B57" s="185">
        <v>2</v>
      </c>
      <c r="C57" s="185">
        <v>3</v>
      </c>
      <c r="D57" s="185">
        <v>44063</v>
      </c>
      <c r="E57" s="186" t="s">
        <v>674</v>
      </c>
      <c r="F57" s="157">
        <v>45000</v>
      </c>
      <c r="G57" s="157">
        <v>510720</v>
      </c>
      <c r="H57" s="157">
        <f t="shared" si="0"/>
        <v>465720</v>
      </c>
      <c r="I57" s="157">
        <v>236081</v>
      </c>
    </row>
    <row r="58" spans="1:9" s="102" customFormat="1" ht="15" customHeight="1" outlineLevel="1">
      <c r="A58" s="185">
        <v>4</v>
      </c>
      <c r="B58" s="185">
        <v>2</v>
      </c>
      <c r="C58" s="185">
        <v>3</v>
      </c>
      <c r="D58" s="185">
        <v>44064</v>
      </c>
      <c r="E58" s="186" t="s">
        <v>675</v>
      </c>
      <c r="F58" s="157">
        <v>815000</v>
      </c>
      <c r="G58" s="157">
        <v>185675</v>
      </c>
      <c r="H58" s="157">
        <f t="shared" si="0"/>
        <v>-629325</v>
      </c>
      <c r="I58" s="157">
        <v>682349</v>
      </c>
    </row>
    <row r="59" spans="1:9" s="102" customFormat="1" ht="15" customHeight="1" outlineLevel="1">
      <c r="A59" s="185">
        <v>4</v>
      </c>
      <c r="B59" s="185">
        <v>2</v>
      </c>
      <c r="C59" s="185">
        <v>4</v>
      </c>
      <c r="D59" s="185">
        <v>44011</v>
      </c>
      <c r="E59" s="186" t="s">
        <v>179</v>
      </c>
      <c r="F59" s="157">
        <v>5285426</v>
      </c>
      <c r="G59" s="157">
        <v>1598725</v>
      </c>
      <c r="H59" s="157">
        <f t="shared" si="0"/>
        <v>-3686701</v>
      </c>
      <c r="I59" s="157">
        <v>1160186</v>
      </c>
    </row>
    <row r="60" spans="1:9" ht="15" customHeight="1" outlineLevel="1">
      <c r="A60" s="185">
        <v>4</v>
      </c>
      <c r="B60" s="185">
        <v>2</v>
      </c>
      <c r="C60" s="185">
        <v>4</v>
      </c>
      <c r="D60" s="185">
        <v>44012</v>
      </c>
      <c r="E60" s="186" t="s">
        <v>85</v>
      </c>
      <c r="F60" s="157">
        <v>7629171</v>
      </c>
      <c r="G60" s="157">
        <v>3454076</v>
      </c>
      <c r="H60" s="157">
        <f t="shared" si="0"/>
        <v>-4175095</v>
      </c>
      <c r="I60" s="157">
        <v>2180043</v>
      </c>
    </row>
    <row r="61" spans="1:9" ht="15" customHeight="1" outlineLevel="1">
      <c r="A61" s="185">
        <v>4</v>
      </c>
      <c r="B61" s="185">
        <v>2</v>
      </c>
      <c r="C61" s="185">
        <v>4</v>
      </c>
      <c r="D61" s="185">
        <v>44013</v>
      </c>
      <c r="E61" s="186" t="s">
        <v>180</v>
      </c>
      <c r="F61" s="157">
        <v>16598785</v>
      </c>
      <c r="G61" s="157">
        <v>20660291</v>
      </c>
      <c r="H61" s="157">
        <f t="shared" si="0"/>
        <v>4061506</v>
      </c>
      <c r="I61" s="157">
        <v>9821798</v>
      </c>
    </row>
    <row r="62" spans="1:9" ht="15" customHeight="1" outlineLevel="1">
      <c r="A62" s="185">
        <v>4</v>
      </c>
      <c r="B62" s="185">
        <v>2</v>
      </c>
      <c r="C62" s="185">
        <v>4</v>
      </c>
      <c r="D62" s="185">
        <v>44015</v>
      </c>
      <c r="E62" s="186" t="s">
        <v>559</v>
      </c>
      <c r="F62" s="157">
        <v>2300000</v>
      </c>
      <c r="G62" s="157">
        <v>2626293</v>
      </c>
      <c r="H62" s="157">
        <f t="shared" si="0"/>
        <v>326293</v>
      </c>
      <c r="I62" s="157">
        <v>2682279</v>
      </c>
    </row>
    <row r="63" spans="1:9" ht="15" customHeight="1" outlineLevel="1">
      <c r="A63" s="185">
        <v>4</v>
      </c>
      <c r="B63" s="185">
        <v>2</v>
      </c>
      <c r="C63" s="185">
        <v>4</v>
      </c>
      <c r="D63" s="185">
        <v>44016</v>
      </c>
      <c r="E63" s="186" t="s">
        <v>560</v>
      </c>
      <c r="F63" s="157">
        <v>249000</v>
      </c>
      <c r="G63" s="157">
        <v>405205</v>
      </c>
      <c r="H63" s="157">
        <f t="shared" si="0"/>
        <v>156205</v>
      </c>
      <c r="I63" s="157">
        <v>369335</v>
      </c>
    </row>
    <row r="64" spans="1:9" ht="15" customHeight="1" outlineLevel="1">
      <c r="A64" s="185">
        <v>4</v>
      </c>
      <c r="B64" s="185">
        <v>2</v>
      </c>
      <c r="C64" s="185">
        <v>4</v>
      </c>
      <c r="D64" s="185">
        <v>44017</v>
      </c>
      <c r="E64" s="186" t="s">
        <v>721</v>
      </c>
      <c r="F64" s="157">
        <v>36000</v>
      </c>
      <c r="G64" s="157">
        <v>119705</v>
      </c>
      <c r="H64" s="157">
        <f t="shared" si="0"/>
        <v>83705</v>
      </c>
      <c r="I64" s="157">
        <v>109657</v>
      </c>
    </row>
    <row r="65" spans="1:9" ht="15" customHeight="1" outlineLevel="1">
      <c r="A65" s="185">
        <v>4</v>
      </c>
      <c r="B65" s="185">
        <v>2</v>
      </c>
      <c r="C65" s="185">
        <v>4</v>
      </c>
      <c r="D65" s="185">
        <v>44018</v>
      </c>
      <c r="E65" s="186" t="s">
        <v>860</v>
      </c>
      <c r="F65" s="157">
        <v>400</v>
      </c>
      <c r="G65" s="157">
        <v>400</v>
      </c>
      <c r="H65" s="157">
        <f t="shared" si="0"/>
        <v>0</v>
      </c>
      <c r="I65" s="157">
        <v>500</v>
      </c>
    </row>
    <row r="66" spans="1:9" ht="15" customHeight="1" outlineLevel="1">
      <c r="A66" s="185">
        <v>4</v>
      </c>
      <c r="B66" s="185">
        <v>2</v>
      </c>
      <c r="C66" s="185">
        <v>4</v>
      </c>
      <c r="D66" s="185">
        <v>44019</v>
      </c>
      <c r="E66" s="186" t="s">
        <v>930</v>
      </c>
      <c r="F66" s="157">
        <v>0</v>
      </c>
      <c r="G66" s="157">
        <v>9000</v>
      </c>
      <c r="H66" s="157">
        <f t="shared" ref="H66" si="1">G66-F66</f>
        <v>9000</v>
      </c>
      <c r="I66" s="157">
        <v>0</v>
      </c>
    </row>
    <row r="67" spans="1:9" ht="15" customHeight="1" outlineLevel="1">
      <c r="A67" s="185">
        <v>4</v>
      </c>
      <c r="B67" s="185">
        <v>2</v>
      </c>
      <c r="C67" s="185">
        <v>4</v>
      </c>
      <c r="D67" s="185">
        <v>44021</v>
      </c>
      <c r="E67" s="186" t="s">
        <v>561</v>
      </c>
      <c r="F67" s="157">
        <v>25868000</v>
      </c>
      <c r="G67" s="157">
        <v>27986925</v>
      </c>
      <c r="H67" s="157">
        <f t="shared" si="0"/>
        <v>2118925</v>
      </c>
      <c r="I67" s="157">
        <v>24576104</v>
      </c>
    </row>
    <row r="68" spans="1:9" ht="15" customHeight="1" outlineLevel="1">
      <c r="A68" s="185">
        <v>4</v>
      </c>
      <c r="B68" s="185">
        <v>2</v>
      </c>
      <c r="C68" s="185">
        <v>4</v>
      </c>
      <c r="D68" s="185">
        <v>44022</v>
      </c>
      <c r="E68" s="186" t="s">
        <v>789</v>
      </c>
      <c r="F68" s="157">
        <v>1030</v>
      </c>
      <c r="G68" s="157">
        <v>40</v>
      </c>
      <c r="H68" s="157">
        <f t="shared" si="0"/>
        <v>-990</v>
      </c>
      <c r="I68" s="157">
        <v>100</v>
      </c>
    </row>
    <row r="69" spans="1:9" ht="15" customHeight="1" outlineLevel="1">
      <c r="A69" s="185">
        <v>4</v>
      </c>
      <c r="B69" s="185">
        <v>2</v>
      </c>
      <c r="C69" s="185">
        <v>4</v>
      </c>
      <c r="D69" s="185">
        <v>44023</v>
      </c>
      <c r="E69" s="186" t="s">
        <v>562</v>
      </c>
      <c r="F69" s="157">
        <v>6180</v>
      </c>
      <c r="G69" s="157">
        <v>6816</v>
      </c>
      <c r="H69" s="157">
        <f t="shared" si="0"/>
        <v>636</v>
      </c>
      <c r="I69" s="157">
        <v>3945</v>
      </c>
    </row>
    <row r="70" spans="1:9" ht="15" customHeight="1" outlineLevel="1">
      <c r="A70" s="185">
        <v>4</v>
      </c>
      <c r="B70" s="185">
        <v>2</v>
      </c>
      <c r="C70" s="185">
        <v>4</v>
      </c>
      <c r="D70" s="185">
        <v>44024</v>
      </c>
      <c r="E70" s="186" t="s">
        <v>563</v>
      </c>
      <c r="F70" s="157">
        <v>721</v>
      </c>
      <c r="G70" s="157">
        <v>40</v>
      </c>
      <c r="H70" s="157">
        <f t="shared" si="0"/>
        <v>-681</v>
      </c>
      <c r="I70" s="157">
        <v>520</v>
      </c>
    </row>
    <row r="71" spans="1:9" ht="15" customHeight="1" outlineLevel="1">
      <c r="A71" s="185">
        <v>4</v>
      </c>
      <c r="B71" s="185">
        <v>2</v>
      </c>
      <c r="C71" s="185">
        <v>4</v>
      </c>
      <c r="D71" s="185">
        <v>44025</v>
      </c>
      <c r="E71" s="186" t="s">
        <v>564</v>
      </c>
      <c r="F71" s="157">
        <v>41200</v>
      </c>
      <c r="G71" s="157">
        <v>11119</v>
      </c>
      <c r="H71" s="157">
        <f t="shared" si="0"/>
        <v>-30081</v>
      </c>
      <c r="I71" s="157">
        <v>10408</v>
      </c>
    </row>
    <row r="72" spans="1:9" ht="15" customHeight="1" outlineLevel="1">
      <c r="A72" s="185">
        <v>4</v>
      </c>
      <c r="B72" s="185">
        <v>2</v>
      </c>
      <c r="C72" s="185">
        <v>4</v>
      </c>
      <c r="D72" s="185">
        <v>44026</v>
      </c>
      <c r="E72" s="186" t="s">
        <v>565</v>
      </c>
      <c r="F72" s="157">
        <v>15450</v>
      </c>
      <c r="G72" s="157">
        <v>8311</v>
      </c>
      <c r="H72" s="157">
        <f t="shared" si="0"/>
        <v>-7139</v>
      </c>
      <c r="I72" s="157">
        <v>9344</v>
      </c>
    </row>
    <row r="73" spans="1:9" ht="15" customHeight="1" outlineLevel="1">
      <c r="A73" s="185">
        <v>4</v>
      </c>
      <c r="B73" s="185">
        <v>2</v>
      </c>
      <c r="C73" s="185">
        <v>4</v>
      </c>
      <c r="D73" s="185">
        <v>44033</v>
      </c>
      <c r="E73" s="186" t="s">
        <v>566</v>
      </c>
      <c r="F73" s="157">
        <v>222000</v>
      </c>
      <c r="G73" s="157">
        <v>286812</v>
      </c>
      <c r="H73" s="157">
        <f t="shared" si="0"/>
        <v>64812</v>
      </c>
      <c r="I73" s="157">
        <v>166703</v>
      </c>
    </row>
    <row r="74" spans="1:9" ht="15" customHeight="1" outlineLevel="1">
      <c r="A74" s="185">
        <v>4</v>
      </c>
      <c r="B74" s="185">
        <v>2</v>
      </c>
      <c r="C74" s="185">
        <v>4</v>
      </c>
      <c r="D74" s="185">
        <v>44051</v>
      </c>
      <c r="E74" s="186" t="s">
        <v>86</v>
      </c>
      <c r="F74" s="157">
        <v>120000</v>
      </c>
      <c r="G74" s="157">
        <v>129437</v>
      </c>
      <c r="H74" s="157">
        <f t="shared" ref="H74:H142" si="2">G74-F74</f>
        <v>9437</v>
      </c>
      <c r="I74" s="157">
        <v>146094</v>
      </c>
    </row>
    <row r="75" spans="1:9" ht="15" customHeight="1" outlineLevel="1">
      <c r="A75" s="185">
        <v>4</v>
      </c>
      <c r="B75" s="185">
        <v>2</v>
      </c>
      <c r="C75" s="185">
        <v>4</v>
      </c>
      <c r="D75" s="185">
        <v>44052</v>
      </c>
      <c r="E75" s="186" t="s">
        <v>87</v>
      </c>
      <c r="F75" s="157">
        <v>14087400</v>
      </c>
      <c r="G75" s="157">
        <v>18366299</v>
      </c>
      <c r="H75" s="157">
        <f t="shared" si="2"/>
        <v>4278899</v>
      </c>
      <c r="I75" s="157">
        <v>17915969</v>
      </c>
    </row>
    <row r="76" spans="1:9" ht="15" customHeight="1" outlineLevel="1">
      <c r="A76" s="185">
        <v>4</v>
      </c>
      <c r="B76" s="185">
        <v>2</v>
      </c>
      <c r="C76" s="185">
        <v>4</v>
      </c>
      <c r="D76" s="185">
        <v>44071</v>
      </c>
      <c r="E76" s="186" t="s">
        <v>88</v>
      </c>
      <c r="F76" s="157">
        <v>59434943</v>
      </c>
      <c r="G76" s="157">
        <v>17390757</v>
      </c>
      <c r="H76" s="157">
        <f t="shared" si="2"/>
        <v>-42044186</v>
      </c>
      <c r="I76" s="157">
        <v>17359596</v>
      </c>
    </row>
    <row r="77" spans="1:9" ht="15" customHeight="1" outlineLevel="1">
      <c r="A77" s="185">
        <v>4</v>
      </c>
      <c r="B77" s="185">
        <v>2</v>
      </c>
      <c r="C77" s="185">
        <v>4</v>
      </c>
      <c r="D77" s="185">
        <v>44072</v>
      </c>
      <c r="E77" s="186" t="s">
        <v>89</v>
      </c>
      <c r="F77" s="157">
        <v>7737793</v>
      </c>
      <c r="G77" s="157">
        <v>4690650</v>
      </c>
      <c r="H77" s="157">
        <f t="shared" si="2"/>
        <v>-3047143</v>
      </c>
      <c r="I77" s="157">
        <v>4397799</v>
      </c>
    </row>
    <row r="78" spans="1:9" ht="15" customHeight="1" outlineLevel="1">
      <c r="A78" s="185">
        <v>4</v>
      </c>
      <c r="B78" s="185">
        <v>2</v>
      </c>
      <c r="C78" s="185">
        <v>4</v>
      </c>
      <c r="D78" s="185">
        <v>44073</v>
      </c>
      <c r="E78" s="186" t="s">
        <v>965</v>
      </c>
      <c r="F78" s="157">
        <v>11282347</v>
      </c>
      <c r="G78" s="157">
        <v>2592061</v>
      </c>
      <c r="H78" s="157">
        <f t="shared" si="2"/>
        <v>-8690286</v>
      </c>
      <c r="I78" s="157">
        <v>1036724</v>
      </c>
    </row>
    <row r="79" spans="1:9" ht="15" customHeight="1" outlineLevel="1">
      <c r="A79" s="185">
        <v>4</v>
      </c>
      <c r="B79" s="185">
        <v>2</v>
      </c>
      <c r="C79" s="185">
        <v>4</v>
      </c>
      <c r="D79" s="185">
        <v>44091</v>
      </c>
      <c r="E79" s="186" t="s">
        <v>90</v>
      </c>
      <c r="F79" s="157">
        <v>9107000</v>
      </c>
      <c r="G79" s="157">
        <v>8704651</v>
      </c>
      <c r="H79" s="157">
        <f t="shared" si="2"/>
        <v>-402349</v>
      </c>
      <c r="I79" s="157">
        <v>9065819</v>
      </c>
    </row>
    <row r="80" spans="1:9" ht="15" customHeight="1" outlineLevel="1">
      <c r="A80" s="185">
        <v>4</v>
      </c>
      <c r="B80" s="185">
        <v>2</v>
      </c>
      <c r="C80" s="185">
        <v>4</v>
      </c>
      <c r="D80" s="185">
        <v>44092</v>
      </c>
      <c r="E80" s="186" t="s">
        <v>91</v>
      </c>
      <c r="F80" s="157">
        <v>1300000</v>
      </c>
      <c r="G80" s="157">
        <v>1353351</v>
      </c>
      <c r="H80" s="157">
        <f t="shared" si="2"/>
        <v>53351</v>
      </c>
      <c r="I80" s="157">
        <v>1242805</v>
      </c>
    </row>
    <row r="81" spans="1:9" ht="15" customHeight="1" outlineLevel="1">
      <c r="A81" s="185">
        <v>4</v>
      </c>
      <c r="B81" s="185">
        <v>2</v>
      </c>
      <c r="C81" s="185">
        <v>4</v>
      </c>
      <c r="D81" s="185">
        <v>44093</v>
      </c>
      <c r="E81" s="186" t="s">
        <v>181</v>
      </c>
      <c r="F81" s="157">
        <v>4107266</v>
      </c>
      <c r="G81" s="157">
        <v>3649624</v>
      </c>
      <c r="H81" s="157">
        <f t="shared" si="2"/>
        <v>-457642</v>
      </c>
      <c r="I81" s="157">
        <v>3212938</v>
      </c>
    </row>
    <row r="82" spans="1:9" ht="15" hidden="1" customHeight="1" outlineLevel="1">
      <c r="A82" s="224">
        <v>4</v>
      </c>
      <c r="B82" s="224">
        <v>2</v>
      </c>
      <c r="C82" s="224">
        <v>4</v>
      </c>
      <c r="D82" s="224">
        <v>44094</v>
      </c>
      <c r="E82" s="225" t="s">
        <v>479</v>
      </c>
      <c r="F82" s="226">
        <v>0</v>
      </c>
      <c r="G82" s="226">
        <v>0</v>
      </c>
      <c r="H82" s="226">
        <f t="shared" si="2"/>
        <v>0</v>
      </c>
      <c r="I82" s="226">
        <v>0</v>
      </c>
    </row>
    <row r="83" spans="1:9" ht="15" customHeight="1" outlineLevel="1">
      <c r="A83" s="185">
        <v>4</v>
      </c>
      <c r="B83" s="185">
        <v>2</v>
      </c>
      <c r="C83" s="185">
        <v>4</v>
      </c>
      <c r="D83" s="185">
        <v>44131</v>
      </c>
      <c r="E83" s="186" t="s">
        <v>92</v>
      </c>
      <c r="F83" s="157">
        <v>1236000</v>
      </c>
      <c r="G83" s="157">
        <v>1821529</v>
      </c>
      <c r="H83" s="157">
        <f t="shared" si="2"/>
        <v>585529</v>
      </c>
      <c r="I83" s="157">
        <v>1615178</v>
      </c>
    </row>
    <row r="84" spans="1:9" ht="15" customHeight="1" outlineLevel="1">
      <c r="A84" s="185">
        <v>4</v>
      </c>
      <c r="B84" s="185">
        <v>2</v>
      </c>
      <c r="C84" s="185">
        <v>4</v>
      </c>
      <c r="D84" s="185">
        <v>44151</v>
      </c>
      <c r="E84" s="186" t="s">
        <v>182</v>
      </c>
      <c r="F84" s="157">
        <v>10000</v>
      </c>
      <c r="G84" s="157">
        <v>33850</v>
      </c>
      <c r="H84" s="157">
        <f t="shared" si="2"/>
        <v>23850</v>
      </c>
      <c r="I84" s="157">
        <v>22580</v>
      </c>
    </row>
    <row r="85" spans="1:9" ht="15" customHeight="1" outlineLevel="1">
      <c r="A85" s="185">
        <v>4</v>
      </c>
      <c r="B85" s="185">
        <v>2</v>
      </c>
      <c r="C85" s="185">
        <v>4</v>
      </c>
      <c r="D85" s="185">
        <v>44152</v>
      </c>
      <c r="E85" s="186" t="s">
        <v>183</v>
      </c>
      <c r="F85" s="157">
        <v>8600000</v>
      </c>
      <c r="G85" s="157">
        <v>10650534</v>
      </c>
      <c r="H85" s="157">
        <f t="shared" si="2"/>
        <v>2050534</v>
      </c>
      <c r="I85" s="157">
        <v>9510480</v>
      </c>
    </row>
    <row r="86" spans="1:9" ht="15" customHeight="1" outlineLevel="1">
      <c r="A86" s="185">
        <v>4</v>
      </c>
      <c r="B86" s="185">
        <v>2</v>
      </c>
      <c r="C86" s="185">
        <v>4</v>
      </c>
      <c r="D86" s="185">
        <v>44153</v>
      </c>
      <c r="E86" s="186" t="s">
        <v>184</v>
      </c>
      <c r="F86" s="157">
        <v>5300000</v>
      </c>
      <c r="G86" s="157">
        <v>3242241</v>
      </c>
      <c r="H86" s="157">
        <f t="shared" si="2"/>
        <v>-2057759</v>
      </c>
      <c r="I86" s="157">
        <v>4237017</v>
      </c>
    </row>
    <row r="87" spans="1:9" ht="15" customHeight="1" outlineLevel="1">
      <c r="A87" s="185">
        <v>4</v>
      </c>
      <c r="B87" s="185">
        <v>2</v>
      </c>
      <c r="C87" s="185">
        <v>4</v>
      </c>
      <c r="D87" s="185">
        <v>44171</v>
      </c>
      <c r="E87" s="186" t="s">
        <v>402</v>
      </c>
      <c r="F87" s="157">
        <v>1640000</v>
      </c>
      <c r="G87" s="157">
        <v>1282514</v>
      </c>
      <c r="H87" s="157">
        <f t="shared" si="2"/>
        <v>-357486</v>
      </c>
      <c r="I87" s="157">
        <v>836478</v>
      </c>
    </row>
    <row r="88" spans="1:9" ht="15" customHeight="1" outlineLevel="1">
      <c r="A88" s="185">
        <v>4</v>
      </c>
      <c r="B88" s="185">
        <v>2</v>
      </c>
      <c r="C88" s="185">
        <v>4</v>
      </c>
      <c r="D88" s="185">
        <v>44172</v>
      </c>
      <c r="E88" s="186" t="s">
        <v>185</v>
      </c>
      <c r="F88" s="157">
        <v>516500</v>
      </c>
      <c r="G88" s="157">
        <v>673189</v>
      </c>
      <c r="H88" s="157">
        <f t="shared" si="2"/>
        <v>156689</v>
      </c>
      <c r="I88" s="157">
        <v>264164</v>
      </c>
    </row>
    <row r="89" spans="1:9" ht="15" customHeight="1" outlineLevel="1">
      <c r="A89" s="185">
        <v>4</v>
      </c>
      <c r="B89" s="185">
        <v>2</v>
      </c>
      <c r="C89" s="185">
        <v>4</v>
      </c>
      <c r="D89" s="185">
        <v>44173</v>
      </c>
      <c r="E89" s="186" t="s">
        <v>567</v>
      </c>
      <c r="F89" s="157">
        <v>515000</v>
      </c>
      <c r="G89" s="157">
        <v>468197</v>
      </c>
      <c r="H89" s="157">
        <f t="shared" si="2"/>
        <v>-46803</v>
      </c>
      <c r="I89" s="157">
        <v>438077</v>
      </c>
    </row>
    <row r="90" spans="1:9" ht="15" customHeight="1" outlineLevel="1">
      <c r="A90" s="185">
        <v>4</v>
      </c>
      <c r="B90" s="185">
        <v>2</v>
      </c>
      <c r="C90" s="185">
        <v>4</v>
      </c>
      <c r="D90" s="185">
        <v>44181</v>
      </c>
      <c r="E90" s="186" t="s">
        <v>480</v>
      </c>
      <c r="F90" s="157">
        <v>50000</v>
      </c>
      <c r="G90" s="157">
        <v>61750</v>
      </c>
      <c r="H90" s="157">
        <f t="shared" si="2"/>
        <v>11750</v>
      </c>
      <c r="I90" s="157">
        <v>45030</v>
      </c>
    </row>
    <row r="91" spans="1:9" ht="15" customHeight="1" outlineLevel="1">
      <c r="A91" s="185">
        <v>4</v>
      </c>
      <c r="B91" s="185">
        <v>2</v>
      </c>
      <c r="C91" s="185">
        <v>4</v>
      </c>
      <c r="D91" s="185">
        <v>44182</v>
      </c>
      <c r="E91" s="186" t="s">
        <v>481</v>
      </c>
      <c r="F91" s="157">
        <v>200000</v>
      </c>
      <c r="G91" s="157">
        <v>172100</v>
      </c>
      <c r="H91" s="157">
        <f t="shared" si="2"/>
        <v>-27900</v>
      </c>
      <c r="I91" s="157">
        <v>205700</v>
      </c>
    </row>
    <row r="92" spans="1:9" ht="15" customHeight="1" outlineLevel="1">
      <c r="A92" s="185">
        <v>4</v>
      </c>
      <c r="B92" s="185">
        <v>2</v>
      </c>
      <c r="C92" s="185">
        <v>4</v>
      </c>
      <c r="D92" s="185">
        <v>44183</v>
      </c>
      <c r="E92" s="186" t="s">
        <v>482</v>
      </c>
      <c r="F92" s="157">
        <v>4500000</v>
      </c>
      <c r="G92" s="157">
        <v>3159027</v>
      </c>
      <c r="H92" s="157">
        <f t="shared" si="2"/>
        <v>-1340973</v>
      </c>
      <c r="I92" s="157">
        <v>1517489</v>
      </c>
    </row>
    <row r="93" spans="1:9" ht="15" customHeight="1" outlineLevel="1">
      <c r="A93" s="185">
        <v>4</v>
      </c>
      <c r="B93" s="185">
        <v>2</v>
      </c>
      <c r="C93" s="185">
        <v>4</v>
      </c>
      <c r="D93" s="185">
        <v>44184</v>
      </c>
      <c r="E93" s="186" t="s">
        <v>568</v>
      </c>
      <c r="F93" s="157">
        <v>2498000</v>
      </c>
      <c r="G93" s="157">
        <v>1017249</v>
      </c>
      <c r="H93" s="157">
        <f t="shared" si="2"/>
        <v>-1480751</v>
      </c>
      <c r="I93" s="157">
        <v>4036297</v>
      </c>
    </row>
    <row r="94" spans="1:9" ht="15" customHeight="1" outlineLevel="1">
      <c r="A94" s="185">
        <v>4</v>
      </c>
      <c r="B94" s="185">
        <v>2</v>
      </c>
      <c r="C94" s="185">
        <v>4</v>
      </c>
      <c r="D94" s="185">
        <v>44185</v>
      </c>
      <c r="E94" s="186" t="s">
        <v>931</v>
      </c>
      <c r="F94" s="157">
        <v>0</v>
      </c>
      <c r="G94" s="157">
        <v>22310</v>
      </c>
      <c r="H94" s="157">
        <v>0</v>
      </c>
      <c r="I94" s="157">
        <v>0</v>
      </c>
    </row>
    <row r="95" spans="1:9" ht="15" customHeight="1" outlineLevel="1">
      <c r="A95" s="185">
        <v>4</v>
      </c>
      <c r="B95" s="185">
        <v>2</v>
      </c>
      <c r="C95" s="185">
        <v>4</v>
      </c>
      <c r="D95" s="185">
        <v>44186</v>
      </c>
      <c r="E95" s="186" t="s">
        <v>861</v>
      </c>
      <c r="F95" s="157">
        <v>0</v>
      </c>
      <c r="G95" s="157">
        <v>6940</v>
      </c>
      <c r="H95" s="157">
        <f t="shared" si="2"/>
        <v>6940</v>
      </c>
      <c r="I95" s="157">
        <v>130</v>
      </c>
    </row>
    <row r="96" spans="1:9" ht="15" customHeight="1" outlineLevel="1">
      <c r="A96" s="185">
        <v>4</v>
      </c>
      <c r="B96" s="185">
        <v>2</v>
      </c>
      <c r="C96" s="185">
        <v>4</v>
      </c>
      <c r="D96" s="185">
        <v>44187</v>
      </c>
      <c r="E96" s="186" t="s">
        <v>932</v>
      </c>
      <c r="F96" s="157">
        <v>0</v>
      </c>
      <c r="G96" s="157">
        <v>37908</v>
      </c>
      <c r="H96" s="157">
        <v>0</v>
      </c>
      <c r="I96" s="157">
        <v>0</v>
      </c>
    </row>
    <row r="97" spans="1:9" ht="15" customHeight="1" outlineLevel="1">
      <c r="A97" s="185">
        <v>4</v>
      </c>
      <c r="B97" s="185">
        <v>2</v>
      </c>
      <c r="C97" s="185">
        <v>4</v>
      </c>
      <c r="D97" s="185">
        <v>44188</v>
      </c>
      <c r="E97" s="186" t="s">
        <v>862</v>
      </c>
      <c r="F97" s="157">
        <v>0</v>
      </c>
      <c r="G97" s="157">
        <v>5440</v>
      </c>
      <c r="H97" s="157">
        <f t="shared" si="2"/>
        <v>5440</v>
      </c>
      <c r="I97" s="157">
        <v>250</v>
      </c>
    </row>
    <row r="98" spans="1:9" ht="15" customHeight="1" outlineLevel="1">
      <c r="A98" s="185">
        <v>4</v>
      </c>
      <c r="B98" s="185">
        <v>2</v>
      </c>
      <c r="C98" s="185">
        <v>4</v>
      </c>
      <c r="D98" s="185">
        <v>44191</v>
      </c>
      <c r="E98" s="186" t="s">
        <v>93</v>
      </c>
      <c r="F98" s="157">
        <v>591089</v>
      </c>
      <c r="G98" s="157">
        <v>534189</v>
      </c>
      <c r="H98" s="157">
        <f t="shared" si="2"/>
        <v>-56900</v>
      </c>
      <c r="I98" s="157">
        <v>623841</v>
      </c>
    </row>
    <row r="99" spans="1:9" ht="15" customHeight="1" outlineLevel="1">
      <c r="A99" s="185">
        <v>4</v>
      </c>
      <c r="B99" s="185">
        <v>2</v>
      </c>
      <c r="C99" s="185">
        <v>4</v>
      </c>
      <c r="D99" s="185">
        <v>44211</v>
      </c>
      <c r="E99" s="186" t="s">
        <v>94</v>
      </c>
      <c r="F99" s="157">
        <v>499201</v>
      </c>
      <c r="G99" s="157">
        <v>486691</v>
      </c>
      <c r="H99" s="157">
        <f t="shared" si="2"/>
        <v>-12510</v>
      </c>
      <c r="I99" s="157">
        <v>307073</v>
      </c>
    </row>
    <row r="100" spans="1:9" ht="15" customHeight="1" outlineLevel="1">
      <c r="A100" s="185">
        <v>4</v>
      </c>
      <c r="B100" s="185">
        <v>2</v>
      </c>
      <c r="C100" s="185">
        <v>4</v>
      </c>
      <c r="D100" s="185">
        <v>44212</v>
      </c>
      <c r="E100" s="186" t="s">
        <v>186</v>
      </c>
      <c r="F100" s="157">
        <v>50000</v>
      </c>
      <c r="G100" s="157">
        <v>73861</v>
      </c>
      <c r="H100" s="157">
        <f t="shared" si="2"/>
        <v>23861</v>
      </c>
      <c r="I100" s="157">
        <v>33900</v>
      </c>
    </row>
    <row r="101" spans="1:9" ht="15" customHeight="1" outlineLevel="1">
      <c r="A101" s="185">
        <v>4</v>
      </c>
      <c r="B101" s="185">
        <v>2</v>
      </c>
      <c r="C101" s="185">
        <v>4</v>
      </c>
      <c r="D101" s="185">
        <v>44904</v>
      </c>
      <c r="E101" s="186" t="s">
        <v>187</v>
      </c>
      <c r="F101" s="157">
        <v>469517</v>
      </c>
      <c r="G101" s="157">
        <v>188915</v>
      </c>
      <c r="H101" s="157">
        <f t="shared" si="2"/>
        <v>-280602</v>
      </c>
      <c r="I101" s="157">
        <v>21895</v>
      </c>
    </row>
    <row r="102" spans="1:9" ht="15" customHeight="1" outlineLevel="1">
      <c r="A102" s="185">
        <v>4</v>
      </c>
      <c r="B102" s="185">
        <v>2</v>
      </c>
      <c r="C102" s="185">
        <v>4</v>
      </c>
      <c r="D102" s="185">
        <v>44905</v>
      </c>
      <c r="E102" s="186" t="s">
        <v>188</v>
      </c>
      <c r="F102" s="157">
        <v>300100</v>
      </c>
      <c r="G102" s="157">
        <v>297825</v>
      </c>
      <c r="H102" s="157">
        <f t="shared" si="2"/>
        <v>-2275</v>
      </c>
      <c r="I102" s="157">
        <v>272845</v>
      </c>
    </row>
    <row r="103" spans="1:9" ht="15" customHeight="1" outlineLevel="1">
      <c r="A103" s="185">
        <v>4</v>
      </c>
      <c r="B103" s="185">
        <v>2</v>
      </c>
      <c r="C103" s="185">
        <v>4</v>
      </c>
      <c r="D103" s="185">
        <v>44908</v>
      </c>
      <c r="E103" s="186" t="s">
        <v>95</v>
      </c>
      <c r="F103" s="157">
        <v>646560</v>
      </c>
      <c r="G103" s="157">
        <v>1471372</v>
      </c>
      <c r="H103" s="157">
        <f t="shared" si="2"/>
        <v>824812</v>
      </c>
      <c r="I103" s="157">
        <v>269406</v>
      </c>
    </row>
    <row r="104" spans="1:9" ht="15" customHeight="1" outlineLevel="1">
      <c r="A104" s="185">
        <v>4</v>
      </c>
      <c r="B104" s="185">
        <v>2</v>
      </c>
      <c r="C104" s="185">
        <v>4</v>
      </c>
      <c r="D104" s="185">
        <v>44909</v>
      </c>
      <c r="E104" s="186" t="s">
        <v>936</v>
      </c>
      <c r="F104" s="157">
        <v>0</v>
      </c>
      <c r="G104" s="157">
        <v>96000</v>
      </c>
      <c r="H104" s="157">
        <f t="shared" si="2"/>
        <v>96000</v>
      </c>
      <c r="I104" s="157">
        <v>0</v>
      </c>
    </row>
    <row r="105" spans="1:9" ht="15" customHeight="1" outlineLevel="1">
      <c r="A105" s="185">
        <v>4</v>
      </c>
      <c r="B105" s="185">
        <v>2</v>
      </c>
      <c r="C105" s="185">
        <v>5</v>
      </c>
      <c r="D105" s="185">
        <v>42101</v>
      </c>
      <c r="E105" s="186" t="s">
        <v>676</v>
      </c>
      <c r="F105" s="157">
        <v>2077199</v>
      </c>
      <c r="G105" s="157">
        <v>2279709</v>
      </c>
      <c r="H105" s="157">
        <f t="shared" si="2"/>
        <v>202510</v>
      </c>
      <c r="I105" s="157">
        <v>2061470</v>
      </c>
    </row>
    <row r="106" spans="1:9" ht="15" customHeight="1" outlineLevel="1">
      <c r="A106" s="185">
        <v>4</v>
      </c>
      <c r="B106" s="185">
        <v>2</v>
      </c>
      <c r="C106" s="185">
        <v>5</v>
      </c>
      <c r="D106" s="185">
        <v>42102</v>
      </c>
      <c r="E106" s="186" t="s">
        <v>677</v>
      </c>
      <c r="F106" s="157">
        <v>1597334</v>
      </c>
      <c r="G106" s="157">
        <v>1793132</v>
      </c>
      <c r="H106" s="157">
        <f t="shared" si="2"/>
        <v>195798</v>
      </c>
      <c r="I106" s="157">
        <v>1568344</v>
      </c>
    </row>
    <row r="107" spans="1:9" ht="15" customHeight="1" outlineLevel="1">
      <c r="A107" s="185">
        <v>4</v>
      </c>
      <c r="B107" s="185">
        <v>2</v>
      </c>
      <c r="C107" s="185">
        <v>5</v>
      </c>
      <c r="D107" s="185">
        <v>42103</v>
      </c>
      <c r="E107" s="186" t="s">
        <v>678</v>
      </c>
      <c r="F107" s="157">
        <v>3299117</v>
      </c>
      <c r="G107" s="157">
        <v>5618490</v>
      </c>
      <c r="H107" s="157">
        <f t="shared" si="2"/>
        <v>2319373</v>
      </c>
      <c r="I107" s="157">
        <v>3232552</v>
      </c>
    </row>
    <row r="108" spans="1:9" ht="14.25" customHeight="1" outlineLevel="1">
      <c r="A108" s="185">
        <v>4</v>
      </c>
      <c r="B108" s="185">
        <v>2</v>
      </c>
      <c r="C108" s="185">
        <v>5</v>
      </c>
      <c r="D108" s="185">
        <v>42111</v>
      </c>
      <c r="E108" s="186" t="s">
        <v>679</v>
      </c>
      <c r="F108" s="157">
        <v>42621097</v>
      </c>
      <c r="G108" s="157">
        <v>57285071</v>
      </c>
      <c r="H108" s="157">
        <f t="shared" si="2"/>
        <v>14663974</v>
      </c>
      <c r="I108" s="157">
        <v>52288427</v>
      </c>
    </row>
    <row r="109" spans="1:9" ht="6.75" hidden="1" customHeight="1" outlineLevel="1">
      <c r="A109" s="224">
        <v>4</v>
      </c>
      <c r="B109" s="224">
        <v>2</v>
      </c>
      <c r="C109" s="224">
        <v>5</v>
      </c>
      <c r="D109" s="224">
        <v>42201</v>
      </c>
      <c r="E109" s="225" t="s">
        <v>680</v>
      </c>
      <c r="F109" s="226">
        <v>0</v>
      </c>
      <c r="G109" s="226">
        <v>0</v>
      </c>
      <c r="H109" s="226">
        <f t="shared" si="2"/>
        <v>0</v>
      </c>
      <c r="I109" s="226">
        <v>0</v>
      </c>
    </row>
    <row r="110" spans="1:9" ht="15" customHeight="1" outlineLevel="1">
      <c r="A110" s="185">
        <v>4</v>
      </c>
      <c r="B110" s="185">
        <v>2</v>
      </c>
      <c r="C110" s="185">
        <v>5</v>
      </c>
      <c r="D110" s="185">
        <v>42202</v>
      </c>
      <c r="E110" s="186" t="s">
        <v>966</v>
      </c>
      <c r="F110" s="157">
        <v>10405253</v>
      </c>
      <c r="G110" s="157">
        <v>11101746</v>
      </c>
      <c r="H110" s="157">
        <f t="shared" si="2"/>
        <v>696493</v>
      </c>
      <c r="I110" s="157">
        <v>10338983</v>
      </c>
    </row>
    <row r="111" spans="1:9" ht="15" hidden="1" customHeight="1" outlineLevel="1">
      <c r="A111" s="224">
        <v>4</v>
      </c>
      <c r="B111" s="224">
        <v>2</v>
      </c>
      <c r="C111" s="224">
        <v>5</v>
      </c>
      <c r="D111" s="224">
        <v>42211</v>
      </c>
      <c r="E111" s="225" t="s">
        <v>681</v>
      </c>
      <c r="F111" s="226">
        <v>0</v>
      </c>
      <c r="G111" s="226">
        <v>0</v>
      </c>
      <c r="H111" s="226">
        <f t="shared" si="2"/>
        <v>0</v>
      </c>
      <c r="I111" s="226">
        <v>0</v>
      </c>
    </row>
    <row r="112" spans="1:9" ht="15" customHeight="1" outlineLevel="1">
      <c r="A112" s="185">
        <v>4</v>
      </c>
      <c r="B112" s="185">
        <v>2</v>
      </c>
      <c r="C112" s="185">
        <v>6</v>
      </c>
      <c r="D112" s="185">
        <v>42601</v>
      </c>
      <c r="E112" s="186" t="s">
        <v>722</v>
      </c>
      <c r="F112" s="157">
        <v>245896200</v>
      </c>
      <c r="G112" s="157">
        <v>465051913</v>
      </c>
      <c r="H112" s="157">
        <f t="shared" si="2"/>
        <v>219155713</v>
      </c>
      <c r="I112" s="157">
        <v>213538503</v>
      </c>
    </row>
    <row r="113" spans="1:9" ht="15" customHeight="1" outlineLevel="1">
      <c r="A113" s="185">
        <v>4</v>
      </c>
      <c r="B113" s="185">
        <v>2</v>
      </c>
      <c r="C113" s="185">
        <v>6</v>
      </c>
      <c r="D113" s="185">
        <v>42602</v>
      </c>
      <c r="E113" s="186" t="s">
        <v>723</v>
      </c>
      <c r="F113" s="157">
        <v>500000</v>
      </c>
      <c r="G113" s="157">
        <v>583534</v>
      </c>
      <c r="H113" s="157">
        <f t="shared" si="2"/>
        <v>83534</v>
      </c>
      <c r="I113" s="157">
        <v>180252</v>
      </c>
    </row>
    <row r="114" spans="1:9" ht="15" customHeight="1" outlineLevel="1">
      <c r="A114" s="185">
        <v>4</v>
      </c>
      <c r="B114" s="185">
        <v>2</v>
      </c>
      <c r="C114" s="185">
        <v>6</v>
      </c>
      <c r="D114" s="185">
        <v>42603</v>
      </c>
      <c r="E114" s="186" t="s">
        <v>790</v>
      </c>
      <c r="F114" s="157">
        <v>2300000</v>
      </c>
      <c r="G114" s="157">
        <v>2378757</v>
      </c>
      <c r="H114" s="157">
        <f t="shared" si="2"/>
        <v>78757</v>
      </c>
      <c r="I114" s="157">
        <v>823973</v>
      </c>
    </row>
    <row r="115" spans="1:9" ht="15" customHeight="1" outlineLevel="1">
      <c r="A115" s="185">
        <v>4</v>
      </c>
      <c r="B115" s="185">
        <v>2</v>
      </c>
      <c r="C115" s="185">
        <v>6</v>
      </c>
      <c r="D115" s="185">
        <v>42604</v>
      </c>
      <c r="E115" s="186" t="s">
        <v>724</v>
      </c>
      <c r="F115" s="157">
        <v>50000000</v>
      </c>
      <c r="G115" s="157">
        <v>79181687</v>
      </c>
      <c r="H115" s="157">
        <f t="shared" si="2"/>
        <v>29181687</v>
      </c>
      <c r="I115" s="157">
        <v>32464551</v>
      </c>
    </row>
    <row r="116" spans="1:9" ht="15" hidden="1" customHeight="1" outlineLevel="1">
      <c r="A116" s="224">
        <v>4</v>
      </c>
      <c r="B116" s="224">
        <v>3</v>
      </c>
      <c r="C116" s="224">
        <v>1</v>
      </c>
      <c r="D116" s="224">
        <v>40136</v>
      </c>
      <c r="E116" s="225" t="s">
        <v>96</v>
      </c>
      <c r="F116" s="226">
        <v>0</v>
      </c>
      <c r="G116" s="226">
        <v>0</v>
      </c>
      <c r="H116" s="226">
        <f t="shared" si="2"/>
        <v>0</v>
      </c>
      <c r="I116" s="226">
        <v>0</v>
      </c>
    </row>
    <row r="117" spans="1:9" ht="15" customHeight="1" outlineLevel="1">
      <c r="A117" s="185">
        <v>4</v>
      </c>
      <c r="B117" s="185">
        <v>3</v>
      </c>
      <c r="C117" s="185">
        <v>1</v>
      </c>
      <c r="D117" s="185">
        <v>41011</v>
      </c>
      <c r="E117" s="186" t="s">
        <v>189</v>
      </c>
      <c r="F117" s="157">
        <v>500000</v>
      </c>
      <c r="G117" s="157">
        <v>301407</v>
      </c>
      <c r="H117" s="157">
        <f t="shared" si="2"/>
        <v>-198593</v>
      </c>
      <c r="I117" s="157">
        <v>249225</v>
      </c>
    </row>
    <row r="118" spans="1:9" ht="15" customHeight="1" outlineLevel="1">
      <c r="A118" s="185">
        <v>4</v>
      </c>
      <c r="B118" s="185">
        <v>3</v>
      </c>
      <c r="C118" s="185">
        <v>1</v>
      </c>
      <c r="D118" s="185">
        <v>41012</v>
      </c>
      <c r="E118" s="186" t="s">
        <v>190</v>
      </c>
      <c r="F118" s="157">
        <v>26476000</v>
      </c>
      <c r="G118" s="157">
        <v>23047147</v>
      </c>
      <c r="H118" s="157">
        <f t="shared" si="2"/>
        <v>-3428853</v>
      </c>
      <c r="I118" s="157">
        <v>21232844</v>
      </c>
    </row>
    <row r="119" spans="1:9" ht="15" customHeight="1" outlineLevel="1">
      <c r="A119" s="185">
        <v>4</v>
      </c>
      <c r="B119" s="185">
        <v>3</v>
      </c>
      <c r="C119" s="185">
        <v>1</v>
      </c>
      <c r="D119" s="185">
        <v>41013</v>
      </c>
      <c r="E119" s="186" t="s">
        <v>569</v>
      </c>
      <c r="F119" s="157">
        <v>2950000</v>
      </c>
      <c r="G119" s="157">
        <v>3059910</v>
      </c>
      <c r="H119" s="157">
        <f t="shared" si="2"/>
        <v>109910</v>
      </c>
      <c r="I119" s="157">
        <v>3034677</v>
      </c>
    </row>
    <row r="120" spans="1:9" ht="14.25" customHeight="1" outlineLevel="1">
      <c r="A120" s="185">
        <v>4</v>
      </c>
      <c r="B120" s="185">
        <v>3</v>
      </c>
      <c r="C120" s="185">
        <v>1</v>
      </c>
      <c r="D120" s="185">
        <v>41014</v>
      </c>
      <c r="E120" s="186" t="s">
        <v>191</v>
      </c>
      <c r="F120" s="157">
        <v>55500</v>
      </c>
      <c r="G120" s="157">
        <v>40983</v>
      </c>
      <c r="H120" s="157">
        <f t="shared" si="2"/>
        <v>-14517</v>
      </c>
      <c r="I120" s="157">
        <v>35155</v>
      </c>
    </row>
    <row r="121" spans="1:9" ht="15" hidden="1" customHeight="1" outlineLevel="1">
      <c r="A121" s="224">
        <v>4</v>
      </c>
      <c r="B121" s="224">
        <v>3</v>
      </c>
      <c r="C121" s="224">
        <v>1</v>
      </c>
      <c r="D121" s="224">
        <v>41015</v>
      </c>
      <c r="E121" s="225" t="s">
        <v>97</v>
      </c>
      <c r="F121" s="226">
        <v>0</v>
      </c>
      <c r="G121" s="226">
        <v>0</v>
      </c>
      <c r="H121" s="226">
        <f t="shared" si="2"/>
        <v>0</v>
      </c>
      <c r="I121" s="226">
        <v>0</v>
      </c>
    </row>
    <row r="122" spans="1:9" ht="15" hidden="1" customHeight="1" outlineLevel="1">
      <c r="A122" s="224">
        <v>4</v>
      </c>
      <c r="B122" s="224">
        <v>3</v>
      </c>
      <c r="C122" s="224">
        <v>1</v>
      </c>
      <c r="D122" s="224">
        <v>41016</v>
      </c>
      <c r="E122" s="225" t="s">
        <v>192</v>
      </c>
      <c r="F122" s="226">
        <v>0</v>
      </c>
      <c r="G122" s="226">
        <v>0</v>
      </c>
      <c r="H122" s="226">
        <f t="shared" si="2"/>
        <v>0</v>
      </c>
      <c r="I122" s="226">
        <v>0</v>
      </c>
    </row>
    <row r="123" spans="1:9" ht="15" customHeight="1" outlineLevel="1">
      <c r="A123" s="185">
        <v>4</v>
      </c>
      <c r="B123" s="185">
        <v>3</v>
      </c>
      <c r="C123" s="185">
        <v>1</v>
      </c>
      <c r="D123" s="185">
        <v>41017</v>
      </c>
      <c r="E123" s="186" t="s">
        <v>193</v>
      </c>
      <c r="F123" s="157">
        <v>450000</v>
      </c>
      <c r="G123" s="157">
        <v>431881</v>
      </c>
      <c r="H123" s="157">
        <f t="shared" si="2"/>
        <v>-18119</v>
      </c>
      <c r="I123" s="157">
        <v>240774</v>
      </c>
    </row>
    <row r="124" spans="1:9" ht="15" customHeight="1" outlineLevel="1">
      <c r="A124" s="185">
        <v>4</v>
      </c>
      <c r="B124" s="185">
        <v>3</v>
      </c>
      <c r="C124" s="185">
        <v>1</v>
      </c>
      <c r="D124" s="185">
        <v>41018</v>
      </c>
      <c r="E124" s="186" t="s">
        <v>194</v>
      </c>
      <c r="F124" s="157">
        <v>93000</v>
      </c>
      <c r="G124" s="157">
        <v>75083</v>
      </c>
      <c r="H124" s="157">
        <f t="shared" si="2"/>
        <v>-17917</v>
      </c>
      <c r="I124" s="157">
        <v>53504</v>
      </c>
    </row>
    <row r="125" spans="1:9" ht="15" customHeight="1" outlineLevel="1">
      <c r="A125" s="185">
        <v>4</v>
      </c>
      <c r="B125" s="185">
        <v>3</v>
      </c>
      <c r="C125" s="185">
        <v>1</v>
      </c>
      <c r="D125" s="185">
        <v>41019</v>
      </c>
      <c r="E125" s="186" t="s">
        <v>98</v>
      </c>
      <c r="F125" s="157">
        <v>270000</v>
      </c>
      <c r="G125" s="157">
        <v>0</v>
      </c>
      <c r="H125" s="157">
        <f t="shared" si="2"/>
        <v>-270000</v>
      </c>
      <c r="I125" s="157">
        <v>270000</v>
      </c>
    </row>
    <row r="126" spans="1:9" ht="15" customHeight="1" outlineLevel="1">
      <c r="A126" s="185">
        <v>4</v>
      </c>
      <c r="B126" s="185">
        <v>3</v>
      </c>
      <c r="C126" s="185">
        <v>1</v>
      </c>
      <c r="D126" s="185">
        <v>41020</v>
      </c>
      <c r="E126" s="186" t="s">
        <v>195</v>
      </c>
      <c r="F126" s="157">
        <v>220000</v>
      </c>
      <c r="G126" s="157">
        <v>157316</v>
      </c>
      <c r="H126" s="157">
        <f t="shared" si="2"/>
        <v>-62684</v>
      </c>
      <c r="I126" s="157">
        <v>137667</v>
      </c>
    </row>
    <row r="127" spans="1:9" ht="15" customHeight="1" outlineLevel="1">
      <c r="A127" s="185">
        <v>4</v>
      </c>
      <c r="B127" s="185">
        <v>3</v>
      </c>
      <c r="C127" s="185">
        <v>1</v>
      </c>
      <c r="D127" s="185">
        <v>41023</v>
      </c>
      <c r="E127" s="186" t="s">
        <v>196</v>
      </c>
      <c r="F127" s="157">
        <v>60000</v>
      </c>
      <c r="G127" s="157">
        <v>60102</v>
      </c>
      <c r="H127" s="157">
        <f t="shared" si="2"/>
        <v>102</v>
      </c>
      <c r="I127" s="157">
        <v>51096</v>
      </c>
    </row>
    <row r="128" spans="1:9" ht="15" customHeight="1" outlineLevel="1">
      <c r="A128" s="185">
        <v>4</v>
      </c>
      <c r="B128" s="185">
        <v>3</v>
      </c>
      <c r="C128" s="185">
        <v>1</v>
      </c>
      <c r="D128" s="185">
        <v>41024</v>
      </c>
      <c r="E128" s="186" t="s">
        <v>197</v>
      </c>
      <c r="F128" s="157">
        <v>250000</v>
      </c>
      <c r="G128" s="157">
        <v>370116</v>
      </c>
      <c r="H128" s="157">
        <f t="shared" si="2"/>
        <v>120116</v>
      </c>
      <c r="I128" s="157">
        <v>296284</v>
      </c>
    </row>
    <row r="129" spans="1:9" ht="15" customHeight="1" outlineLevel="1">
      <c r="A129" s="185">
        <v>4</v>
      </c>
      <c r="B129" s="185">
        <v>3</v>
      </c>
      <c r="C129" s="185">
        <v>1</v>
      </c>
      <c r="D129" s="185">
        <v>41025</v>
      </c>
      <c r="E129" s="186" t="s">
        <v>198</v>
      </c>
      <c r="F129" s="157">
        <v>155000</v>
      </c>
      <c r="G129" s="157">
        <v>96390</v>
      </c>
      <c r="H129" s="157">
        <f t="shared" si="2"/>
        <v>-58610</v>
      </c>
      <c r="I129" s="157">
        <v>51876</v>
      </c>
    </row>
    <row r="130" spans="1:9" ht="15" customHeight="1" outlineLevel="1">
      <c r="A130" s="185">
        <v>4</v>
      </c>
      <c r="B130" s="185">
        <v>3</v>
      </c>
      <c r="C130" s="185">
        <v>1</v>
      </c>
      <c r="D130" s="185">
        <v>41026</v>
      </c>
      <c r="E130" s="186" t="s">
        <v>199</v>
      </c>
      <c r="F130" s="157">
        <v>240000</v>
      </c>
      <c r="G130" s="157">
        <v>328193</v>
      </c>
      <c r="H130" s="157">
        <f t="shared" si="2"/>
        <v>88193</v>
      </c>
      <c r="I130" s="157">
        <v>277071</v>
      </c>
    </row>
    <row r="131" spans="1:9" ht="15" customHeight="1" outlineLevel="1">
      <c r="A131" s="185">
        <v>4</v>
      </c>
      <c r="B131" s="185">
        <v>3</v>
      </c>
      <c r="C131" s="185">
        <v>1</v>
      </c>
      <c r="D131" s="185">
        <v>41027</v>
      </c>
      <c r="E131" s="186" t="s">
        <v>725</v>
      </c>
      <c r="F131" s="157">
        <v>75000</v>
      </c>
      <c r="G131" s="157">
        <v>0</v>
      </c>
      <c r="H131" s="157">
        <f t="shared" si="2"/>
        <v>-75000</v>
      </c>
      <c r="I131" s="157">
        <v>0</v>
      </c>
    </row>
    <row r="132" spans="1:9" ht="15" customHeight="1" outlineLevel="1">
      <c r="A132" s="185">
        <v>4</v>
      </c>
      <c r="B132" s="185">
        <v>3</v>
      </c>
      <c r="C132" s="185">
        <v>1</v>
      </c>
      <c r="D132" s="185">
        <v>41028</v>
      </c>
      <c r="E132" s="186" t="s">
        <v>570</v>
      </c>
      <c r="F132" s="157">
        <v>46000</v>
      </c>
      <c r="G132" s="157">
        <v>10979</v>
      </c>
      <c r="H132" s="157">
        <f t="shared" si="2"/>
        <v>-35021</v>
      </c>
      <c r="I132" s="157">
        <v>0</v>
      </c>
    </row>
    <row r="133" spans="1:9" ht="15" customHeight="1" outlineLevel="1">
      <c r="A133" s="185">
        <v>4</v>
      </c>
      <c r="B133" s="185">
        <v>3</v>
      </c>
      <c r="C133" s="185">
        <v>1</v>
      </c>
      <c r="D133" s="185">
        <v>41029</v>
      </c>
      <c r="E133" s="186" t="s">
        <v>726</v>
      </c>
      <c r="F133" s="157">
        <v>568000</v>
      </c>
      <c r="G133" s="157">
        <v>30563</v>
      </c>
      <c r="H133" s="157">
        <f t="shared" si="2"/>
        <v>-537437</v>
      </c>
      <c r="I133" s="157">
        <v>0</v>
      </c>
    </row>
    <row r="134" spans="1:9" ht="15" customHeight="1" outlineLevel="1">
      <c r="A134" s="185">
        <v>4</v>
      </c>
      <c r="B134" s="185">
        <v>3</v>
      </c>
      <c r="C134" s="185">
        <v>1</v>
      </c>
      <c r="D134" s="185">
        <v>41031</v>
      </c>
      <c r="E134" s="186" t="s">
        <v>424</v>
      </c>
      <c r="F134" s="157">
        <v>550000</v>
      </c>
      <c r="G134" s="157">
        <v>661386</v>
      </c>
      <c r="H134" s="157">
        <f t="shared" si="2"/>
        <v>111386</v>
      </c>
      <c r="I134" s="157">
        <v>816384</v>
      </c>
    </row>
    <row r="135" spans="1:9" ht="15" customHeight="1" outlineLevel="1">
      <c r="A135" s="185">
        <v>4</v>
      </c>
      <c r="B135" s="185">
        <v>3</v>
      </c>
      <c r="C135" s="185">
        <v>1</v>
      </c>
      <c r="D135" s="185">
        <v>41032</v>
      </c>
      <c r="E135" s="186" t="s">
        <v>99</v>
      </c>
      <c r="F135" s="157">
        <v>440000</v>
      </c>
      <c r="G135" s="157">
        <v>310208</v>
      </c>
      <c r="H135" s="157">
        <f t="shared" si="2"/>
        <v>-129792</v>
      </c>
      <c r="I135" s="157">
        <v>295306</v>
      </c>
    </row>
    <row r="136" spans="1:9" ht="15" customHeight="1" outlineLevel="1">
      <c r="A136" s="185">
        <v>4</v>
      </c>
      <c r="B136" s="185">
        <v>3</v>
      </c>
      <c r="C136" s="185">
        <v>1</v>
      </c>
      <c r="D136" s="185">
        <v>41033</v>
      </c>
      <c r="E136" s="186" t="s">
        <v>100</v>
      </c>
      <c r="F136" s="157">
        <v>300000</v>
      </c>
      <c r="G136" s="157">
        <v>467181</v>
      </c>
      <c r="H136" s="157">
        <f t="shared" si="2"/>
        <v>167181</v>
      </c>
      <c r="I136" s="157">
        <v>829859</v>
      </c>
    </row>
    <row r="137" spans="1:9" ht="15" customHeight="1" outlineLevel="1">
      <c r="A137" s="185">
        <v>4</v>
      </c>
      <c r="B137" s="185">
        <v>3</v>
      </c>
      <c r="C137" s="185">
        <v>1</v>
      </c>
      <c r="D137" s="185">
        <v>41034</v>
      </c>
      <c r="E137" s="186" t="s">
        <v>200</v>
      </c>
      <c r="F137" s="157">
        <v>250000</v>
      </c>
      <c r="G137" s="157">
        <v>243805</v>
      </c>
      <c r="H137" s="157">
        <f t="shared" si="2"/>
        <v>-6195</v>
      </c>
      <c r="I137" s="157">
        <v>247549</v>
      </c>
    </row>
    <row r="138" spans="1:9" ht="15" customHeight="1" outlineLevel="1">
      <c r="A138" s="185">
        <v>4</v>
      </c>
      <c r="B138" s="185">
        <v>3</v>
      </c>
      <c r="C138" s="185">
        <v>1</v>
      </c>
      <c r="D138" s="185">
        <v>41035</v>
      </c>
      <c r="E138" s="186" t="s">
        <v>101</v>
      </c>
      <c r="F138" s="157">
        <v>650000</v>
      </c>
      <c r="G138" s="157">
        <v>408244</v>
      </c>
      <c r="H138" s="157">
        <f t="shared" si="2"/>
        <v>-241756</v>
      </c>
      <c r="I138" s="157">
        <v>471526</v>
      </c>
    </row>
    <row r="139" spans="1:9" ht="15" customHeight="1" outlineLevel="1">
      <c r="A139" s="185">
        <v>4</v>
      </c>
      <c r="B139" s="185">
        <v>3</v>
      </c>
      <c r="C139" s="185">
        <v>1</v>
      </c>
      <c r="D139" s="185">
        <v>41051</v>
      </c>
      <c r="E139" s="186" t="s">
        <v>403</v>
      </c>
      <c r="F139" s="157">
        <v>7216480</v>
      </c>
      <c r="G139" s="157">
        <v>7855618</v>
      </c>
      <c r="H139" s="157">
        <f t="shared" si="2"/>
        <v>639138</v>
      </c>
      <c r="I139" s="157">
        <v>7154418</v>
      </c>
    </row>
    <row r="140" spans="1:9" ht="15" customHeight="1" outlineLevel="1">
      <c r="A140" s="185">
        <v>4</v>
      </c>
      <c r="B140" s="185">
        <v>3</v>
      </c>
      <c r="C140" s="185">
        <v>1</v>
      </c>
      <c r="D140" s="185">
        <v>41052</v>
      </c>
      <c r="E140" s="186" t="s">
        <v>201</v>
      </c>
      <c r="F140" s="157">
        <v>730000</v>
      </c>
      <c r="G140" s="157">
        <v>607298</v>
      </c>
      <c r="H140" s="157">
        <f t="shared" si="2"/>
        <v>-122702</v>
      </c>
      <c r="I140" s="157">
        <v>931690</v>
      </c>
    </row>
    <row r="141" spans="1:9" ht="15" customHeight="1" outlineLevel="1">
      <c r="A141" s="185">
        <v>4</v>
      </c>
      <c r="B141" s="185">
        <v>3</v>
      </c>
      <c r="C141" s="185">
        <v>1</v>
      </c>
      <c r="D141" s="185">
        <v>41053</v>
      </c>
      <c r="E141" s="186" t="s">
        <v>404</v>
      </c>
      <c r="F141" s="157">
        <v>1300000</v>
      </c>
      <c r="G141" s="157">
        <v>1352002</v>
      </c>
      <c r="H141" s="157">
        <f t="shared" si="2"/>
        <v>52002</v>
      </c>
      <c r="I141" s="157">
        <v>1352932</v>
      </c>
    </row>
    <row r="142" spans="1:9" ht="15" customHeight="1" outlineLevel="1">
      <c r="A142" s="185">
        <v>4</v>
      </c>
      <c r="B142" s="185">
        <v>3</v>
      </c>
      <c r="C142" s="185">
        <v>1</v>
      </c>
      <c r="D142" s="185">
        <v>41055</v>
      </c>
      <c r="E142" s="186" t="s">
        <v>102</v>
      </c>
      <c r="F142" s="157">
        <v>103000</v>
      </c>
      <c r="G142" s="157">
        <v>72184</v>
      </c>
      <c r="H142" s="157">
        <f t="shared" si="2"/>
        <v>-30816</v>
      </c>
      <c r="I142" s="157">
        <v>66926</v>
      </c>
    </row>
    <row r="143" spans="1:9" ht="15" customHeight="1" outlineLevel="1">
      <c r="A143" s="185">
        <v>4</v>
      </c>
      <c r="B143" s="185">
        <v>3</v>
      </c>
      <c r="C143" s="185">
        <v>1</v>
      </c>
      <c r="D143" s="185">
        <v>41056</v>
      </c>
      <c r="E143" s="186" t="s">
        <v>571</v>
      </c>
      <c r="F143" s="157">
        <v>2205661</v>
      </c>
      <c r="G143" s="157">
        <v>2249704</v>
      </c>
      <c r="H143" s="157">
        <f t="shared" ref="H143:H216" si="3">G143-F143</f>
        <v>44043</v>
      </c>
      <c r="I143" s="157">
        <v>2174630</v>
      </c>
    </row>
    <row r="144" spans="1:9" ht="15" customHeight="1" outlineLevel="1">
      <c r="A144" s="185">
        <v>4</v>
      </c>
      <c r="B144" s="185">
        <v>3</v>
      </c>
      <c r="C144" s="185">
        <v>1</v>
      </c>
      <c r="D144" s="185">
        <v>41057</v>
      </c>
      <c r="E144" s="186" t="s">
        <v>937</v>
      </c>
      <c r="F144" s="157">
        <v>0</v>
      </c>
      <c r="G144" s="157">
        <v>71400</v>
      </c>
      <c r="H144" s="157">
        <f t="shared" si="3"/>
        <v>71400</v>
      </c>
      <c r="I144" s="157">
        <v>0</v>
      </c>
    </row>
    <row r="145" spans="1:9" ht="15" customHeight="1" outlineLevel="1">
      <c r="A145" s="185">
        <v>4</v>
      </c>
      <c r="B145" s="185">
        <v>3</v>
      </c>
      <c r="C145" s="185">
        <v>1</v>
      </c>
      <c r="D145" s="185">
        <v>41061</v>
      </c>
      <c r="E145" s="186" t="s">
        <v>938</v>
      </c>
      <c r="F145" s="157">
        <v>0</v>
      </c>
      <c r="G145" s="157">
        <v>330</v>
      </c>
      <c r="H145" s="157">
        <f t="shared" si="3"/>
        <v>330</v>
      </c>
      <c r="I145" s="157">
        <v>0</v>
      </c>
    </row>
    <row r="146" spans="1:9" ht="15" customHeight="1" outlineLevel="1">
      <c r="A146" s="185">
        <v>4</v>
      </c>
      <c r="B146" s="185">
        <v>3</v>
      </c>
      <c r="C146" s="185">
        <v>1</v>
      </c>
      <c r="D146" s="185">
        <v>41063</v>
      </c>
      <c r="E146" s="186" t="s">
        <v>939</v>
      </c>
      <c r="F146" s="157">
        <v>0</v>
      </c>
      <c r="G146" s="157">
        <v>150</v>
      </c>
      <c r="H146" s="157">
        <f t="shared" si="3"/>
        <v>150</v>
      </c>
      <c r="I146" s="157">
        <v>0</v>
      </c>
    </row>
    <row r="147" spans="1:9" ht="15" customHeight="1" outlineLevel="1">
      <c r="A147" s="185">
        <v>4</v>
      </c>
      <c r="B147" s="185">
        <v>3</v>
      </c>
      <c r="C147" s="185">
        <v>1</v>
      </c>
      <c r="D147" s="185">
        <v>41071</v>
      </c>
      <c r="E147" s="186" t="s">
        <v>103</v>
      </c>
      <c r="F147" s="157">
        <v>550000</v>
      </c>
      <c r="G147" s="157">
        <v>621463</v>
      </c>
      <c r="H147" s="157">
        <f t="shared" si="3"/>
        <v>71463</v>
      </c>
      <c r="I147" s="157">
        <v>913151</v>
      </c>
    </row>
    <row r="148" spans="1:9" ht="15" customHeight="1" outlineLevel="1">
      <c r="A148" s="185">
        <v>4</v>
      </c>
      <c r="B148" s="185">
        <v>3</v>
      </c>
      <c r="C148" s="185">
        <v>1</v>
      </c>
      <c r="D148" s="185">
        <v>41073</v>
      </c>
      <c r="E148" s="186" t="s">
        <v>202</v>
      </c>
      <c r="F148" s="157">
        <v>21966000</v>
      </c>
      <c r="G148" s="157">
        <v>18976812</v>
      </c>
      <c r="H148" s="157">
        <f t="shared" si="3"/>
        <v>-2989188</v>
      </c>
      <c r="I148" s="157">
        <v>11856285</v>
      </c>
    </row>
    <row r="149" spans="1:9" ht="15" customHeight="1" outlineLevel="1">
      <c r="A149" s="185">
        <v>4</v>
      </c>
      <c r="B149" s="185">
        <v>3</v>
      </c>
      <c r="C149" s="185">
        <v>1</v>
      </c>
      <c r="D149" s="185">
        <v>41075</v>
      </c>
      <c r="E149" s="186" t="s">
        <v>863</v>
      </c>
      <c r="F149" s="157">
        <v>400</v>
      </c>
      <c r="G149" s="157">
        <v>400</v>
      </c>
      <c r="H149" s="157">
        <f t="shared" si="3"/>
        <v>0</v>
      </c>
      <c r="I149" s="157">
        <v>300</v>
      </c>
    </row>
    <row r="150" spans="1:9" ht="15" customHeight="1" outlineLevel="1">
      <c r="A150" s="185">
        <v>4</v>
      </c>
      <c r="B150" s="185">
        <v>3</v>
      </c>
      <c r="C150" s="185">
        <v>1</v>
      </c>
      <c r="D150" s="185">
        <v>41084</v>
      </c>
      <c r="E150" s="186" t="s">
        <v>864</v>
      </c>
      <c r="F150" s="157">
        <v>0</v>
      </c>
      <c r="G150" s="157">
        <v>0</v>
      </c>
      <c r="H150" s="157">
        <f t="shared" si="3"/>
        <v>0</v>
      </c>
      <c r="I150" s="157">
        <v>14</v>
      </c>
    </row>
    <row r="151" spans="1:9" ht="15" customHeight="1" outlineLevel="1">
      <c r="A151" s="185">
        <v>4</v>
      </c>
      <c r="B151" s="185">
        <v>3</v>
      </c>
      <c r="C151" s="185">
        <v>1</v>
      </c>
      <c r="D151" s="185">
        <v>41085</v>
      </c>
      <c r="E151" s="186" t="s">
        <v>791</v>
      </c>
      <c r="F151" s="157">
        <v>7500</v>
      </c>
      <c r="G151" s="157">
        <v>153404</v>
      </c>
      <c r="H151" s="157">
        <f t="shared" si="3"/>
        <v>145904</v>
      </c>
      <c r="I151" s="157">
        <v>199852</v>
      </c>
    </row>
    <row r="152" spans="1:9" ht="15" customHeight="1" outlineLevel="1">
      <c r="A152" s="185">
        <v>4</v>
      </c>
      <c r="B152" s="185">
        <v>3</v>
      </c>
      <c r="C152" s="185">
        <v>1</v>
      </c>
      <c r="D152" s="185">
        <v>41091</v>
      </c>
      <c r="E152" s="186" t="s">
        <v>104</v>
      </c>
      <c r="F152" s="157">
        <v>0</v>
      </c>
      <c r="G152" s="157">
        <v>14569</v>
      </c>
      <c r="H152" s="157">
        <f t="shared" si="3"/>
        <v>14569</v>
      </c>
      <c r="I152" s="157">
        <v>0</v>
      </c>
    </row>
    <row r="153" spans="1:9" ht="15" customHeight="1" outlineLevel="1">
      <c r="A153" s="185">
        <v>4</v>
      </c>
      <c r="B153" s="185">
        <v>3</v>
      </c>
      <c r="C153" s="185">
        <v>1</v>
      </c>
      <c r="D153" s="185">
        <v>41111</v>
      </c>
      <c r="E153" s="186" t="s">
        <v>203</v>
      </c>
      <c r="F153" s="157">
        <v>287239</v>
      </c>
      <c r="G153" s="157">
        <v>411964</v>
      </c>
      <c r="H153" s="157">
        <f t="shared" si="3"/>
        <v>124725</v>
      </c>
      <c r="I153" s="157">
        <v>342540</v>
      </c>
    </row>
    <row r="154" spans="1:9" ht="15" customHeight="1" outlineLevel="1">
      <c r="A154" s="185">
        <v>4</v>
      </c>
      <c r="B154" s="185">
        <v>3</v>
      </c>
      <c r="C154" s="185">
        <v>1</v>
      </c>
      <c r="D154" s="185">
        <v>41112</v>
      </c>
      <c r="E154" s="186" t="s">
        <v>105</v>
      </c>
      <c r="F154" s="157">
        <v>4476578</v>
      </c>
      <c r="G154" s="157">
        <v>1401756</v>
      </c>
      <c r="H154" s="157">
        <f t="shared" si="3"/>
        <v>-3074822</v>
      </c>
      <c r="I154" s="157">
        <v>1139313</v>
      </c>
    </row>
    <row r="155" spans="1:9" ht="15" customHeight="1" outlineLevel="1">
      <c r="A155" s="185">
        <v>4</v>
      </c>
      <c r="B155" s="185">
        <v>3</v>
      </c>
      <c r="C155" s="185">
        <v>1</v>
      </c>
      <c r="D155" s="185">
        <v>41151</v>
      </c>
      <c r="E155" s="186" t="s">
        <v>204</v>
      </c>
      <c r="F155" s="157">
        <v>160000</v>
      </c>
      <c r="G155" s="157">
        <v>190996</v>
      </c>
      <c r="H155" s="157">
        <f t="shared" si="3"/>
        <v>30996</v>
      </c>
      <c r="I155" s="157">
        <v>471761</v>
      </c>
    </row>
    <row r="156" spans="1:9" ht="15" customHeight="1" outlineLevel="1">
      <c r="A156" s="185">
        <v>4</v>
      </c>
      <c r="B156" s="185">
        <v>3</v>
      </c>
      <c r="C156" s="185">
        <v>1</v>
      </c>
      <c r="D156" s="185">
        <v>41152</v>
      </c>
      <c r="E156" s="186" t="s">
        <v>682</v>
      </c>
      <c r="F156" s="157">
        <v>210000</v>
      </c>
      <c r="G156" s="157">
        <v>491600</v>
      </c>
      <c r="H156" s="157">
        <f t="shared" si="3"/>
        <v>281600</v>
      </c>
      <c r="I156" s="157">
        <v>461941</v>
      </c>
    </row>
    <row r="157" spans="1:9" ht="15" customHeight="1" outlineLevel="1">
      <c r="A157" s="185">
        <v>4</v>
      </c>
      <c r="B157" s="185">
        <v>3</v>
      </c>
      <c r="C157" s="185">
        <v>1</v>
      </c>
      <c r="D157" s="185">
        <v>41161</v>
      </c>
      <c r="E157" s="186" t="s">
        <v>683</v>
      </c>
      <c r="F157" s="157">
        <v>120000</v>
      </c>
      <c r="G157" s="157">
        <v>159646</v>
      </c>
      <c r="H157" s="157">
        <f t="shared" si="3"/>
        <v>39646</v>
      </c>
      <c r="I157" s="157">
        <v>130837</v>
      </c>
    </row>
    <row r="158" spans="1:9" ht="15" customHeight="1" outlineLevel="1">
      <c r="A158" s="185">
        <v>4</v>
      </c>
      <c r="B158" s="185">
        <v>3</v>
      </c>
      <c r="C158" s="185">
        <v>1</v>
      </c>
      <c r="D158" s="185">
        <v>41162</v>
      </c>
      <c r="E158" s="186" t="s">
        <v>967</v>
      </c>
      <c r="F158" s="157">
        <v>0</v>
      </c>
      <c r="G158" s="157">
        <v>0</v>
      </c>
      <c r="H158" s="157">
        <f t="shared" si="3"/>
        <v>0</v>
      </c>
      <c r="I158" s="157">
        <v>9</v>
      </c>
    </row>
    <row r="159" spans="1:9" outlineLevel="1">
      <c r="A159" s="185">
        <v>4</v>
      </c>
      <c r="B159" s="185">
        <v>3</v>
      </c>
      <c r="C159" s="185">
        <v>1</v>
      </c>
      <c r="D159" s="185">
        <v>41163</v>
      </c>
      <c r="E159" s="186" t="s">
        <v>727</v>
      </c>
      <c r="F159" s="157">
        <v>460000</v>
      </c>
      <c r="G159" s="157">
        <v>353215</v>
      </c>
      <c r="H159" s="157">
        <f t="shared" si="3"/>
        <v>-106785</v>
      </c>
      <c r="I159" s="157">
        <v>351040</v>
      </c>
    </row>
    <row r="160" spans="1:9" outlineLevel="1">
      <c r="A160" s="185">
        <v>4</v>
      </c>
      <c r="B160" s="185">
        <v>3</v>
      </c>
      <c r="C160" s="185">
        <v>1</v>
      </c>
      <c r="D160" s="185">
        <v>41171</v>
      </c>
      <c r="E160" s="186" t="s">
        <v>106</v>
      </c>
      <c r="F160" s="157">
        <v>3220782</v>
      </c>
      <c r="G160" s="157">
        <v>1280055</v>
      </c>
      <c r="H160" s="157">
        <f t="shared" si="3"/>
        <v>-1940727</v>
      </c>
      <c r="I160" s="157">
        <v>1212220</v>
      </c>
    </row>
    <row r="161" spans="1:9" outlineLevel="1">
      <c r="A161" s="185">
        <v>4</v>
      </c>
      <c r="B161" s="185">
        <v>3</v>
      </c>
      <c r="C161" s="185">
        <v>1</v>
      </c>
      <c r="D161" s="185">
        <v>41212</v>
      </c>
      <c r="E161" s="186" t="s">
        <v>205</v>
      </c>
      <c r="F161" s="157">
        <v>908546</v>
      </c>
      <c r="G161" s="157">
        <v>983987</v>
      </c>
      <c r="H161" s="157">
        <f t="shared" si="3"/>
        <v>75441</v>
      </c>
      <c r="I161" s="157">
        <v>503522</v>
      </c>
    </row>
    <row r="162" spans="1:9" outlineLevel="1">
      <c r="A162" s="185">
        <v>4</v>
      </c>
      <c r="B162" s="185">
        <v>3</v>
      </c>
      <c r="C162" s="185">
        <v>1</v>
      </c>
      <c r="D162" s="185">
        <v>41215</v>
      </c>
      <c r="E162" s="186" t="s">
        <v>940</v>
      </c>
      <c r="F162" s="157">
        <v>0</v>
      </c>
      <c r="G162" s="157">
        <v>4400</v>
      </c>
      <c r="H162" s="157">
        <f t="shared" si="3"/>
        <v>4400</v>
      </c>
      <c r="I162" s="157">
        <v>0</v>
      </c>
    </row>
    <row r="163" spans="1:9" outlineLevel="1">
      <c r="A163" s="185">
        <v>4</v>
      </c>
      <c r="B163" s="185">
        <v>3</v>
      </c>
      <c r="C163" s="185">
        <v>1</v>
      </c>
      <c r="D163" s="185">
        <v>41216</v>
      </c>
      <c r="E163" s="186" t="s">
        <v>941</v>
      </c>
      <c r="F163" s="157">
        <v>0</v>
      </c>
      <c r="G163" s="157">
        <v>60</v>
      </c>
      <c r="H163" s="157">
        <f t="shared" si="3"/>
        <v>60</v>
      </c>
      <c r="I163" s="157">
        <v>0</v>
      </c>
    </row>
    <row r="164" spans="1:9" outlineLevel="1">
      <c r="A164" s="185">
        <v>4</v>
      </c>
      <c r="B164" s="185">
        <v>3</v>
      </c>
      <c r="C164" s="185">
        <v>1</v>
      </c>
      <c r="D164" s="185">
        <v>41217</v>
      </c>
      <c r="E164" s="186" t="s">
        <v>942</v>
      </c>
      <c r="F164" s="157">
        <v>0</v>
      </c>
      <c r="G164" s="157">
        <v>540</v>
      </c>
      <c r="H164" s="157">
        <f t="shared" si="3"/>
        <v>540</v>
      </c>
      <c r="I164" s="157">
        <v>0</v>
      </c>
    </row>
    <row r="165" spans="1:9" outlineLevel="1">
      <c r="A165" s="185">
        <v>4</v>
      </c>
      <c r="B165" s="185">
        <v>3</v>
      </c>
      <c r="C165" s="185">
        <v>1</v>
      </c>
      <c r="D165" s="185">
        <v>41232</v>
      </c>
      <c r="E165" s="186" t="s">
        <v>206</v>
      </c>
      <c r="F165" s="157">
        <v>60000</v>
      </c>
      <c r="G165" s="157">
        <v>60126</v>
      </c>
      <c r="H165" s="157">
        <f t="shared" si="3"/>
        <v>126</v>
      </c>
      <c r="I165" s="157">
        <v>68912</v>
      </c>
    </row>
    <row r="166" spans="1:9" ht="15" customHeight="1" outlineLevel="1">
      <c r="A166" s="185">
        <v>4</v>
      </c>
      <c r="B166" s="185">
        <v>3</v>
      </c>
      <c r="C166" s="185">
        <v>1</v>
      </c>
      <c r="D166" s="185">
        <v>41234</v>
      </c>
      <c r="E166" s="186" t="s">
        <v>684</v>
      </c>
      <c r="F166" s="157">
        <v>170000</v>
      </c>
      <c r="G166" s="157">
        <v>242550</v>
      </c>
      <c r="H166" s="157">
        <f t="shared" si="3"/>
        <v>72550</v>
      </c>
      <c r="I166" s="157">
        <v>257016</v>
      </c>
    </row>
    <row r="167" spans="1:9">
      <c r="A167" s="185">
        <v>4</v>
      </c>
      <c r="B167" s="185">
        <v>3</v>
      </c>
      <c r="C167" s="185">
        <v>1</v>
      </c>
      <c r="D167" s="185">
        <v>41901</v>
      </c>
      <c r="E167" s="186" t="s">
        <v>207</v>
      </c>
      <c r="F167" s="157">
        <v>1340040</v>
      </c>
      <c r="G167" s="157">
        <v>1069275</v>
      </c>
      <c r="H167" s="157">
        <f t="shared" si="3"/>
        <v>-270765</v>
      </c>
      <c r="I167" s="157">
        <v>1110065</v>
      </c>
    </row>
    <row r="168" spans="1:9">
      <c r="A168" s="185">
        <v>4</v>
      </c>
      <c r="B168" s="185">
        <v>3</v>
      </c>
      <c r="C168" s="185">
        <v>1</v>
      </c>
      <c r="D168" s="185">
        <v>41902</v>
      </c>
      <c r="E168" s="186" t="s">
        <v>208</v>
      </c>
      <c r="F168" s="157">
        <v>60000</v>
      </c>
      <c r="G168" s="157">
        <v>29625</v>
      </c>
      <c r="H168" s="157">
        <f t="shared" si="3"/>
        <v>-30375</v>
      </c>
      <c r="I168" s="157">
        <v>37622</v>
      </c>
    </row>
    <row r="169" spans="1:9">
      <c r="A169" s="185">
        <v>4</v>
      </c>
      <c r="B169" s="185">
        <v>3</v>
      </c>
      <c r="C169" s="185">
        <v>1</v>
      </c>
      <c r="D169" s="185">
        <v>41905</v>
      </c>
      <c r="E169" s="186" t="s">
        <v>344</v>
      </c>
      <c r="F169" s="157">
        <v>60000</v>
      </c>
      <c r="G169" s="157">
        <v>46932</v>
      </c>
      <c r="H169" s="157">
        <f t="shared" si="3"/>
        <v>-13068</v>
      </c>
      <c r="I169" s="157">
        <v>23212</v>
      </c>
    </row>
    <row r="170" spans="1:9">
      <c r="A170" s="185">
        <v>4</v>
      </c>
      <c r="B170" s="185">
        <v>3</v>
      </c>
      <c r="C170" s="185">
        <v>1</v>
      </c>
      <c r="D170" s="185">
        <v>41907</v>
      </c>
      <c r="E170" s="186" t="s">
        <v>431</v>
      </c>
      <c r="F170" s="157">
        <v>35000</v>
      </c>
      <c r="G170" s="157">
        <v>38235</v>
      </c>
      <c r="H170" s="157">
        <f t="shared" si="3"/>
        <v>3235</v>
      </c>
      <c r="I170" s="157">
        <v>88705</v>
      </c>
    </row>
    <row r="171" spans="1:9">
      <c r="A171" s="185">
        <v>4</v>
      </c>
      <c r="B171" s="185">
        <v>3</v>
      </c>
      <c r="C171" s="185">
        <v>1</v>
      </c>
      <c r="D171" s="185">
        <v>41908</v>
      </c>
      <c r="E171" s="186" t="s">
        <v>432</v>
      </c>
      <c r="F171" s="157">
        <v>0</v>
      </c>
      <c r="G171" s="157">
        <v>1379045</v>
      </c>
      <c r="H171" s="157">
        <f t="shared" si="3"/>
        <v>1379045</v>
      </c>
      <c r="I171" s="157">
        <v>867836</v>
      </c>
    </row>
    <row r="172" spans="1:9">
      <c r="A172" s="185">
        <v>4</v>
      </c>
      <c r="B172" s="185">
        <v>3</v>
      </c>
      <c r="C172" s="185">
        <v>1</v>
      </c>
      <c r="D172" s="185">
        <v>41909</v>
      </c>
      <c r="E172" s="186" t="s">
        <v>728</v>
      </c>
      <c r="F172" s="157">
        <v>138800</v>
      </c>
      <c r="G172" s="157">
        <v>40331</v>
      </c>
      <c r="H172" s="157">
        <f t="shared" si="3"/>
        <v>-98469</v>
      </c>
      <c r="I172" s="157">
        <v>0</v>
      </c>
    </row>
    <row r="173" spans="1:9">
      <c r="A173" s="185">
        <v>4</v>
      </c>
      <c r="B173" s="185">
        <v>3</v>
      </c>
      <c r="C173" s="185">
        <v>1</v>
      </c>
      <c r="D173" s="185">
        <v>41911</v>
      </c>
      <c r="E173" s="186" t="s">
        <v>685</v>
      </c>
      <c r="F173" s="157">
        <v>0</v>
      </c>
      <c r="G173" s="157">
        <v>69113</v>
      </c>
      <c r="H173" s="157">
        <f t="shared" si="3"/>
        <v>69113</v>
      </c>
      <c r="I173" s="157">
        <v>5528</v>
      </c>
    </row>
    <row r="174" spans="1:9">
      <c r="A174" s="185">
        <v>4</v>
      </c>
      <c r="B174" s="185">
        <v>3</v>
      </c>
      <c r="C174" s="185">
        <v>1</v>
      </c>
      <c r="D174" s="185">
        <v>41912</v>
      </c>
      <c r="E174" s="186" t="s">
        <v>792</v>
      </c>
      <c r="F174" s="157">
        <v>7000</v>
      </c>
      <c r="G174" s="157">
        <v>11025</v>
      </c>
      <c r="H174" s="157">
        <f t="shared" si="3"/>
        <v>4025</v>
      </c>
      <c r="I174" s="157">
        <v>5427</v>
      </c>
    </row>
    <row r="175" spans="1:9">
      <c r="A175" s="185">
        <v>4</v>
      </c>
      <c r="B175" s="185">
        <v>3</v>
      </c>
      <c r="C175" s="185">
        <v>2</v>
      </c>
      <c r="D175" s="185">
        <v>40111</v>
      </c>
      <c r="E175" s="186" t="s">
        <v>209</v>
      </c>
      <c r="F175" s="157">
        <v>10120</v>
      </c>
      <c r="G175" s="157">
        <v>2813</v>
      </c>
      <c r="H175" s="157">
        <f t="shared" si="3"/>
        <v>-7307</v>
      </c>
      <c r="I175" s="157">
        <v>7757</v>
      </c>
    </row>
    <row r="176" spans="1:9">
      <c r="A176" s="185">
        <v>4</v>
      </c>
      <c r="B176" s="185">
        <v>3</v>
      </c>
      <c r="C176" s="185">
        <v>2</v>
      </c>
      <c r="D176" s="185">
        <v>40112</v>
      </c>
      <c r="E176" s="186" t="s">
        <v>210</v>
      </c>
      <c r="F176" s="157">
        <v>65000</v>
      </c>
      <c r="G176" s="157">
        <v>94837</v>
      </c>
      <c r="H176" s="157">
        <f t="shared" si="3"/>
        <v>29837</v>
      </c>
      <c r="I176" s="157">
        <v>49203</v>
      </c>
    </row>
    <row r="177" spans="1:9">
      <c r="A177" s="185">
        <v>4</v>
      </c>
      <c r="B177" s="185">
        <v>3</v>
      </c>
      <c r="C177" s="185">
        <v>2</v>
      </c>
      <c r="D177" s="185">
        <v>40131</v>
      </c>
      <c r="E177" s="186" t="s">
        <v>107</v>
      </c>
      <c r="F177" s="157">
        <v>10000</v>
      </c>
      <c r="G177" s="157">
        <v>1410</v>
      </c>
      <c r="H177" s="157">
        <f t="shared" si="3"/>
        <v>-8590</v>
      </c>
      <c r="I177" s="157">
        <v>0</v>
      </c>
    </row>
    <row r="178" spans="1:9">
      <c r="A178" s="185">
        <v>4</v>
      </c>
      <c r="B178" s="185">
        <v>3</v>
      </c>
      <c r="C178" s="185">
        <v>2</v>
      </c>
      <c r="D178" s="185">
        <v>40132</v>
      </c>
      <c r="E178" s="186" t="s">
        <v>108</v>
      </c>
      <c r="F178" s="157">
        <v>118920</v>
      </c>
      <c r="G178" s="157">
        <v>78542</v>
      </c>
      <c r="H178" s="157">
        <f t="shared" si="3"/>
        <v>-40378</v>
      </c>
      <c r="I178" s="157">
        <v>67085</v>
      </c>
    </row>
    <row r="179" spans="1:9">
      <c r="A179" s="185">
        <v>4</v>
      </c>
      <c r="B179" s="185">
        <v>3</v>
      </c>
      <c r="C179" s="185">
        <v>2</v>
      </c>
      <c r="D179" s="185">
        <v>40133</v>
      </c>
      <c r="E179" s="186" t="s">
        <v>211</v>
      </c>
      <c r="F179" s="157">
        <v>46596</v>
      </c>
      <c r="G179" s="157">
        <v>65289</v>
      </c>
      <c r="H179" s="157">
        <f t="shared" si="3"/>
        <v>18693</v>
      </c>
      <c r="I179" s="157">
        <v>61251</v>
      </c>
    </row>
    <row r="180" spans="1:9" ht="10.5" customHeight="1">
      <c r="A180" s="185">
        <v>4</v>
      </c>
      <c r="B180" s="185">
        <v>3</v>
      </c>
      <c r="C180" s="185">
        <v>2</v>
      </c>
      <c r="D180" s="185">
        <v>40134</v>
      </c>
      <c r="E180" s="186" t="s">
        <v>212</v>
      </c>
      <c r="F180" s="157">
        <v>0</v>
      </c>
      <c r="G180" s="157">
        <v>50</v>
      </c>
      <c r="H180" s="157">
        <f t="shared" si="3"/>
        <v>50</v>
      </c>
      <c r="I180" s="157">
        <v>0</v>
      </c>
    </row>
    <row r="181" spans="1:9">
      <c r="A181" s="185">
        <v>4</v>
      </c>
      <c r="B181" s="185">
        <v>3</v>
      </c>
      <c r="C181" s="185">
        <v>2</v>
      </c>
      <c r="D181" s="185">
        <v>40135</v>
      </c>
      <c r="E181" s="186" t="s">
        <v>109</v>
      </c>
      <c r="F181" s="157">
        <v>581150</v>
      </c>
      <c r="G181" s="157">
        <v>651835</v>
      </c>
      <c r="H181" s="157">
        <f t="shared" si="3"/>
        <v>70685</v>
      </c>
      <c r="I181" s="157">
        <v>556217</v>
      </c>
    </row>
    <row r="182" spans="1:9">
      <c r="A182" s="185">
        <v>4</v>
      </c>
      <c r="B182" s="185">
        <v>3</v>
      </c>
      <c r="C182" s="185">
        <v>2</v>
      </c>
      <c r="D182" s="185">
        <v>40137</v>
      </c>
      <c r="E182" s="186" t="s">
        <v>729</v>
      </c>
      <c r="F182" s="157">
        <v>200</v>
      </c>
      <c r="G182" s="157">
        <v>937</v>
      </c>
      <c r="H182" s="157">
        <f t="shared" si="3"/>
        <v>737</v>
      </c>
      <c r="I182" s="157">
        <v>0</v>
      </c>
    </row>
    <row r="183" spans="1:9">
      <c r="A183" s="185">
        <v>4</v>
      </c>
      <c r="B183" s="185">
        <v>3</v>
      </c>
      <c r="C183" s="185">
        <v>2</v>
      </c>
      <c r="D183" s="185">
        <v>40151</v>
      </c>
      <c r="E183" s="186" t="s">
        <v>110</v>
      </c>
      <c r="F183" s="157">
        <v>4000</v>
      </c>
      <c r="G183" s="157">
        <v>6346</v>
      </c>
      <c r="H183" s="157">
        <f t="shared" si="3"/>
        <v>2346</v>
      </c>
      <c r="I183" s="157">
        <v>4189</v>
      </c>
    </row>
    <row r="184" spans="1:9">
      <c r="A184" s="185">
        <v>4</v>
      </c>
      <c r="B184" s="185">
        <v>3</v>
      </c>
      <c r="C184" s="185">
        <v>2</v>
      </c>
      <c r="D184" s="185">
        <v>40915</v>
      </c>
      <c r="E184" s="186" t="s">
        <v>425</v>
      </c>
      <c r="F184" s="157">
        <v>30000</v>
      </c>
      <c r="G184" s="157">
        <v>29208</v>
      </c>
      <c r="H184" s="157">
        <f t="shared" si="3"/>
        <v>-792</v>
      </c>
      <c r="I184" s="157">
        <v>25982</v>
      </c>
    </row>
    <row r="185" spans="1:9">
      <c r="A185" s="185">
        <v>4</v>
      </c>
      <c r="B185" s="185">
        <v>3</v>
      </c>
      <c r="C185" s="185">
        <v>2</v>
      </c>
      <c r="D185" s="185">
        <v>41086</v>
      </c>
      <c r="E185" s="186" t="s">
        <v>793</v>
      </c>
      <c r="F185" s="157">
        <v>10000</v>
      </c>
      <c r="G185" s="157">
        <v>469364</v>
      </c>
      <c r="H185" s="157">
        <f t="shared" si="3"/>
        <v>459364</v>
      </c>
      <c r="I185" s="157">
        <v>515164</v>
      </c>
    </row>
    <row r="186" spans="1:9">
      <c r="A186" s="185">
        <v>4</v>
      </c>
      <c r="B186" s="185">
        <v>4</v>
      </c>
      <c r="C186" s="185">
        <v>1</v>
      </c>
      <c r="D186" s="185">
        <v>45011</v>
      </c>
      <c r="E186" s="186" t="s">
        <v>213</v>
      </c>
      <c r="F186" s="157">
        <v>2500000</v>
      </c>
      <c r="G186" s="157">
        <v>2500000</v>
      </c>
      <c r="H186" s="157">
        <f t="shared" si="3"/>
        <v>0</v>
      </c>
      <c r="I186" s="157">
        <v>2500000</v>
      </c>
    </row>
    <row r="187" spans="1:9">
      <c r="A187" s="185">
        <v>4</v>
      </c>
      <c r="B187" s="185">
        <v>4</v>
      </c>
      <c r="C187" s="185">
        <v>1</v>
      </c>
      <c r="D187" s="185">
        <v>45014</v>
      </c>
      <c r="E187" s="186" t="s">
        <v>730</v>
      </c>
      <c r="F187" s="157">
        <v>56400000</v>
      </c>
      <c r="G187" s="157">
        <v>56400000</v>
      </c>
      <c r="H187" s="157">
        <f t="shared" si="3"/>
        <v>0</v>
      </c>
      <c r="I187" s="157">
        <v>112800000</v>
      </c>
    </row>
    <row r="188" spans="1:9">
      <c r="A188" s="185">
        <v>4</v>
      </c>
      <c r="B188" s="185">
        <v>4</v>
      </c>
      <c r="C188" s="185">
        <v>1</v>
      </c>
      <c r="D188" s="185">
        <v>45015</v>
      </c>
      <c r="E188" s="186" t="s">
        <v>731</v>
      </c>
      <c r="F188" s="157">
        <v>9500000</v>
      </c>
      <c r="G188" s="157">
        <v>13984605</v>
      </c>
      <c r="H188" s="157">
        <f t="shared" si="3"/>
        <v>4484605</v>
      </c>
      <c r="I188" s="157">
        <v>11091353</v>
      </c>
    </row>
    <row r="189" spans="1:9">
      <c r="A189" s="185">
        <v>4</v>
      </c>
      <c r="B189" s="185">
        <v>4</v>
      </c>
      <c r="C189" s="185">
        <v>1</v>
      </c>
      <c r="D189" s="185">
        <v>45016</v>
      </c>
      <c r="E189" s="186" t="s">
        <v>483</v>
      </c>
      <c r="F189" s="157">
        <v>10000000</v>
      </c>
      <c r="G189" s="157">
        <v>10000000</v>
      </c>
      <c r="H189" s="157">
        <f t="shared" si="3"/>
        <v>0</v>
      </c>
      <c r="I189" s="157">
        <v>10000000</v>
      </c>
    </row>
    <row r="190" spans="1:9">
      <c r="A190" s="185">
        <v>4</v>
      </c>
      <c r="B190" s="185">
        <v>4</v>
      </c>
      <c r="C190" s="185">
        <v>1</v>
      </c>
      <c r="D190" s="185">
        <v>45017</v>
      </c>
      <c r="E190" s="186" t="s">
        <v>572</v>
      </c>
      <c r="F190" s="157">
        <v>20000000</v>
      </c>
      <c r="G190" s="157">
        <v>20000000</v>
      </c>
      <c r="H190" s="157">
        <f t="shared" si="3"/>
        <v>0</v>
      </c>
      <c r="I190" s="157">
        <v>20000000</v>
      </c>
    </row>
    <row r="191" spans="1:9">
      <c r="A191" s="185">
        <v>4</v>
      </c>
      <c r="B191" s="185">
        <v>4</v>
      </c>
      <c r="C191" s="185">
        <v>1</v>
      </c>
      <c r="D191" s="185">
        <v>45501</v>
      </c>
      <c r="E191" s="186" t="s">
        <v>214</v>
      </c>
      <c r="F191" s="157">
        <v>399097</v>
      </c>
      <c r="G191" s="157">
        <v>162800</v>
      </c>
      <c r="H191" s="157">
        <f t="shared" si="3"/>
        <v>-236297</v>
      </c>
      <c r="I191" s="157">
        <v>41437</v>
      </c>
    </row>
    <row r="192" spans="1:9" hidden="1">
      <c r="A192" s="224">
        <v>4</v>
      </c>
      <c r="B192" s="224">
        <v>4</v>
      </c>
      <c r="C192" s="224">
        <v>1</v>
      </c>
      <c r="D192" s="224">
        <v>49917</v>
      </c>
      <c r="E192" s="225" t="s">
        <v>794</v>
      </c>
      <c r="F192" s="226">
        <v>0</v>
      </c>
      <c r="G192" s="226">
        <v>0</v>
      </c>
      <c r="H192" s="226">
        <f t="shared" si="3"/>
        <v>0</v>
      </c>
      <c r="I192" s="226">
        <v>0</v>
      </c>
    </row>
    <row r="193" spans="1:9">
      <c r="A193" s="185">
        <v>4</v>
      </c>
      <c r="B193" s="185">
        <v>4</v>
      </c>
      <c r="C193" s="185">
        <v>2</v>
      </c>
      <c r="D193" s="185">
        <v>46011</v>
      </c>
      <c r="E193" s="186" t="s">
        <v>111</v>
      </c>
      <c r="F193" s="157">
        <v>1649805</v>
      </c>
      <c r="G193" s="157">
        <v>1761317</v>
      </c>
      <c r="H193" s="157">
        <f t="shared" si="3"/>
        <v>111512</v>
      </c>
      <c r="I193" s="157">
        <v>1971642</v>
      </c>
    </row>
    <row r="194" spans="1:9">
      <c r="A194" s="185">
        <v>4</v>
      </c>
      <c r="B194" s="185">
        <v>4</v>
      </c>
      <c r="C194" s="185">
        <v>2</v>
      </c>
      <c r="D194" s="185">
        <v>46021</v>
      </c>
      <c r="E194" s="186" t="s">
        <v>215</v>
      </c>
      <c r="F194" s="157">
        <v>13696000</v>
      </c>
      <c r="G194" s="157">
        <v>15905852</v>
      </c>
      <c r="H194" s="157">
        <f t="shared" si="3"/>
        <v>2209852</v>
      </c>
      <c r="I194" s="157">
        <v>14489539</v>
      </c>
    </row>
    <row r="195" spans="1:9">
      <c r="A195" s="185">
        <v>4</v>
      </c>
      <c r="B195" s="185">
        <v>4</v>
      </c>
      <c r="C195" s="185">
        <v>2</v>
      </c>
      <c r="D195" s="185">
        <v>46031</v>
      </c>
      <c r="E195" s="186" t="s">
        <v>216</v>
      </c>
      <c r="F195" s="157">
        <v>2479439</v>
      </c>
      <c r="G195" s="157">
        <v>1755974</v>
      </c>
      <c r="H195" s="157">
        <f t="shared" si="3"/>
        <v>-723465</v>
      </c>
      <c r="I195" s="157">
        <v>226806</v>
      </c>
    </row>
    <row r="196" spans="1:9">
      <c r="A196" s="185">
        <v>4</v>
      </c>
      <c r="B196" s="185">
        <v>4</v>
      </c>
      <c r="C196" s="185">
        <v>2</v>
      </c>
      <c r="D196" s="185">
        <v>46041</v>
      </c>
      <c r="E196" s="186" t="s">
        <v>112</v>
      </c>
      <c r="F196" s="157">
        <v>155200</v>
      </c>
      <c r="G196" s="157">
        <v>123800</v>
      </c>
      <c r="H196" s="157">
        <f t="shared" si="3"/>
        <v>-31400</v>
      </c>
      <c r="I196" s="157">
        <v>99832</v>
      </c>
    </row>
    <row r="197" spans="1:9">
      <c r="A197" s="185">
        <v>4</v>
      </c>
      <c r="B197" s="185">
        <v>4</v>
      </c>
      <c r="C197" s="185">
        <v>2</v>
      </c>
      <c r="D197" s="185">
        <v>46051</v>
      </c>
      <c r="E197" s="186" t="s">
        <v>217</v>
      </c>
      <c r="F197" s="157">
        <v>47000</v>
      </c>
      <c r="G197" s="157">
        <v>49500</v>
      </c>
      <c r="H197" s="157">
        <f t="shared" si="3"/>
        <v>2500</v>
      </c>
      <c r="I197" s="157">
        <v>10300</v>
      </c>
    </row>
    <row r="198" spans="1:9">
      <c r="A198" s="185">
        <v>4</v>
      </c>
      <c r="B198" s="185">
        <v>4</v>
      </c>
      <c r="C198" s="185">
        <v>2</v>
      </c>
      <c r="D198" s="185">
        <v>46061</v>
      </c>
      <c r="E198" s="186" t="s">
        <v>686</v>
      </c>
      <c r="F198" s="157">
        <v>5300</v>
      </c>
      <c r="G198" s="157">
        <v>6150</v>
      </c>
      <c r="H198" s="157">
        <f t="shared" si="3"/>
        <v>850</v>
      </c>
      <c r="I198" s="157">
        <v>1335</v>
      </c>
    </row>
    <row r="199" spans="1:9">
      <c r="A199" s="185">
        <v>4</v>
      </c>
      <c r="B199" s="185">
        <v>4</v>
      </c>
      <c r="C199" s="185">
        <v>2</v>
      </c>
      <c r="D199" s="185">
        <v>46071</v>
      </c>
      <c r="E199" s="186" t="s">
        <v>113</v>
      </c>
      <c r="F199" s="157">
        <v>30220</v>
      </c>
      <c r="G199" s="157">
        <v>39476</v>
      </c>
      <c r="H199" s="157">
        <f t="shared" si="3"/>
        <v>9256</v>
      </c>
      <c r="I199" s="157">
        <v>78986</v>
      </c>
    </row>
    <row r="200" spans="1:9">
      <c r="A200" s="185">
        <v>4</v>
      </c>
      <c r="B200" s="185">
        <v>4</v>
      </c>
      <c r="C200" s="185">
        <v>2</v>
      </c>
      <c r="D200" s="185">
        <v>46081</v>
      </c>
      <c r="E200" s="186" t="s">
        <v>218</v>
      </c>
      <c r="F200" s="157">
        <v>110000</v>
      </c>
      <c r="G200" s="157">
        <v>0</v>
      </c>
      <c r="H200" s="157">
        <f t="shared" si="3"/>
        <v>-110000</v>
      </c>
      <c r="I200" s="157">
        <v>0</v>
      </c>
    </row>
    <row r="201" spans="1:9">
      <c r="A201" s="185">
        <v>4</v>
      </c>
      <c r="B201" s="185">
        <v>4</v>
      </c>
      <c r="C201" s="185">
        <v>3</v>
      </c>
      <c r="D201" s="185">
        <v>45103</v>
      </c>
      <c r="E201" s="186" t="s">
        <v>219</v>
      </c>
      <c r="F201" s="157">
        <v>13400000</v>
      </c>
      <c r="G201" s="157">
        <v>14733283</v>
      </c>
      <c r="H201" s="157">
        <f t="shared" si="3"/>
        <v>1333283</v>
      </c>
      <c r="I201" s="157">
        <v>14240888</v>
      </c>
    </row>
    <row r="202" spans="1:9">
      <c r="A202" s="185">
        <v>4</v>
      </c>
      <c r="B202" s="185">
        <v>6</v>
      </c>
      <c r="C202" s="185">
        <v>1</v>
      </c>
      <c r="D202" s="185">
        <v>48011</v>
      </c>
      <c r="E202" s="186" t="s">
        <v>220</v>
      </c>
      <c r="F202" s="157">
        <v>18000</v>
      </c>
      <c r="G202" s="157">
        <v>755</v>
      </c>
      <c r="H202" s="157">
        <f t="shared" si="3"/>
        <v>-17245</v>
      </c>
      <c r="I202" s="157">
        <v>706</v>
      </c>
    </row>
    <row r="203" spans="1:9">
      <c r="A203" s="185">
        <v>4</v>
      </c>
      <c r="B203" s="185">
        <v>6</v>
      </c>
      <c r="C203" s="185">
        <v>1</v>
      </c>
      <c r="D203" s="185">
        <v>48012</v>
      </c>
      <c r="E203" s="186" t="s">
        <v>221</v>
      </c>
      <c r="F203" s="157">
        <v>70000</v>
      </c>
      <c r="G203" s="157">
        <v>67508</v>
      </c>
      <c r="H203" s="157">
        <f t="shared" si="3"/>
        <v>-2492</v>
      </c>
      <c r="I203" s="157">
        <v>119925</v>
      </c>
    </row>
    <row r="204" spans="1:9">
      <c r="A204" s="185">
        <v>4</v>
      </c>
      <c r="B204" s="185">
        <v>6</v>
      </c>
      <c r="C204" s="185">
        <v>1</v>
      </c>
      <c r="D204" s="185">
        <v>48013</v>
      </c>
      <c r="E204" s="186" t="s">
        <v>222</v>
      </c>
      <c r="F204" s="157">
        <v>0</v>
      </c>
      <c r="G204" s="157">
        <v>2001</v>
      </c>
      <c r="H204" s="157">
        <f t="shared" si="3"/>
        <v>2001</v>
      </c>
      <c r="I204" s="157">
        <v>1250</v>
      </c>
    </row>
    <row r="205" spans="1:9">
      <c r="A205" s="185">
        <v>4</v>
      </c>
      <c r="B205" s="185">
        <v>6</v>
      </c>
      <c r="C205" s="185">
        <v>1</v>
      </c>
      <c r="D205" s="185">
        <v>48014</v>
      </c>
      <c r="E205" s="186" t="s">
        <v>223</v>
      </c>
      <c r="F205" s="157">
        <v>18162</v>
      </c>
      <c r="G205" s="157">
        <v>54884</v>
      </c>
      <c r="H205" s="157">
        <f t="shared" si="3"/>
        <v>36722</v>
      </c>
      <c r="I205" s="157">
        <v>5926</v>
      </c>
    </row>
    <row r="206" spans="1:9">
      <c r="A206" s="185">
        <v>4</v>
      </c>
      <c r="B206" s="185">
        <v>6</v>
      </c>
      <c r="C206" s="185">
        <v>1</v>
      </c>
      <c r="D206" s="185">
        <v>48015</v>
      </c>
      <c r="E206" s="186" t="s">
        <v>224</v>
      </c>
      <c r="F206" s="157">
        <v>7500</v>
      </c>
      <c r="G206" s="157">
        <v>2769</v>
      </c>
      <c r="H206" s="157">
        <f t="shared" si="3"/>
        <v>-4731</v>
      </c>
      <c r="I206" s="157">
        <v>2655</v>
      </c>
    </row>
    <row r="207" spans="1:9">
      <c r="A207" s="185">
        <v>4</v>
      </c>
      <c r="B207" s="185">
        <v>6</v>
      </c>
      <c r="C207" s="185">
        <v>2</v>
      </c>
      <c r="D207" s="185">
        <v>48101</v>
      </c>
      <c r="E207" s="186" t="s">
        <v>943</v>
      </c>
      <c r="F207" s="157">
        <v>0</v>
      </c>
      <c r="G207" s="157">
        <v>49960</v>
      </c>
      <c r="H207" s="157">
        <f t="shared" si="3"/>
        <v>49960</v>
      </c>
      <c r="I207" s="157">
        <v>0</v>
      </c>
    </row>
    <row r="208" spans="1:9">
      <c r="A208" s="185">
        <v>4</v>
      </c>
      <c r="B208" s="185">
        <v>6</v>
      </c>
      <c r="C208" s="185">
        <v>2</v>
      </c>
      <c r="D208" s="185">
        <v>48102</v>
      </c>
      <c r="E208" s="186" t="s">
        <v>944</v>
      </c>
      <c r="F208" s="157">
        <v>0</v>
      </c>
      <c r="G208" s="157">
        <v>230200</v>
      </c>
      <c r="H208" s="157">
        <f t="shared" si="3"/>
        <v>230200</v>
      </c>
      <c r="I208" s="157">
        <v>0</v>
      </c>
    </row>
    <row r="209" spans="1:9">
      <c r="A209" s="185">
        <v>4</v>
      </c>
      <c r="B209" s="185">
        <v>6</v>
      </c>
      <c r="C209" s="185">
        <v>3</v>
      </c>
      <c r="D209" s="185">
        <v>48501</v>
      </c>
      <c r="E209" s="186" t="s">
        <v>225</v>
      </c>
      <c r="F209" s="157">
        <v>328780</v>
      </c>
      <c r="G209" s="157">
        <v>727239</v>
      </c>
      <c r="H209" s="157">
        <f t="shared" si="3"/>
        <v>398459</v>
      </c>
      <c r="I209" s="157">
        <v>379937</v>
      </c>
    </row>
    <row r="210" spans="1:9">
      <c r="A210" s="185">
        <v>4</v>
      </c>
      <c r="B210" s="185">
        <v>7</v>
      </c>
      <c r="C210" s="185">
        <v>1</v>
      </c>
      <c r="D210" s="185">
        <v>49011</v>
      </c>
      <c r="E210" s="186" t="s">
        <v>114</v>
      </c>
      <c r="F210" s="157">
        <v>877419</v>
      </c>
      <c r="G210" s="157">
        <v>1596634</v>
      </c>
      <c r="H210" s="157">
        <f t="shared" si="3"/>
        <v>719215</v>
      </c>
      <c r="I210" s="157">
        <v>2545499</v>
      </c>
    </row>
    <row r="211" spans="1:9">
      <c r="A211" s="185">
        <v>4</v>
      </c>
      <c r="B211" s="185">
        <v>7</v>
      </c>
      <c r="C211" s="185">
        <v>1</v>
      </c>
      <c r="D211" s="185">
        <v>49021</v>
      </c>
      <c r="E211" s="186" t="s">
        <v>226</v>
      </c>
      <c r="F211" s="157">
        <v>460300</v>
      </c>
      <c r="G211" s="157">
        <v>2787376</v>
      </c>
      <c r="H211" s="157">
        <f t="shared" si="3"/>
        <v>2327076</v>
      </c>
      <c r="I211" s="157">
        <v>2396006</v>
      </c>
    </row>
    <row r="212" spans="1:9">
      <c r="A212" s="185">
        <v>4</v>
      </c>
      <c r="B212" s="185">
        <v>7</v>
      </c>
      <c r="C212" s="185">
        <v>1</v>
      </c>
      <c r="D212" s="185">
        <v>49022</v>
      </c>
      <c r="E212" s="186" t="s">
        <v>865</v>
      </c>
      <c r="F212" s="157">
        <v>1200000</v>
      </c>
      <c r="G212" s="157">
        <v>1287947</v>
      </c>
      <c r="H212" s="157">
        <f t="shared" si="3"/>
        <v>87947</v>
      </c>
      <c r="I212" s="157">
        <v>753601</v>
      </c>
    </row>
    <row r="213" spans="1:9">
      <c r="A213" s="185">
        <v>4</v>
      </c>
      <c r="B213" s="185">
        <v>7</v>
      </c>
      <c r="C213" s="185">
        <v>1</v>
      </c>
      <c r="D213" s="185">
        <v>49031</v>
      </c>
      <c r="E213" s="186" t="s">
        <v>115</v>
      </c>
      <c r="F213" s="157">
        <v>45000</v>
      </c>
      <c r="G213" s="157">
        <v>107770</v>
      </c>
      <c r="H213" s="157">
        <f t="shared" si="3"/>
        <v>62770</v>
      </c>
      <c r="I213" s="157">
        <v>73748</v>
      </c>
    </row>
    <row r="214" spans="1:9">
      <c r="A214" s="185">
        <v>4</v>
      </c>
      <c r="B214" s="185">
        <v>7</v>
      </c>
      <c r="C214" s="185">
        <v>1</v>
      </c>
      <c r="D214" s="185">
        <v>49051</v>
      </c>
      <c r="E214" s="186" t="s">
        <v>227</v>
      </c>
      <c r="F214" s="157">
        <v>61292</v>
      </c>
      <c r="G214" s="157">
        <v>60565</v>
      </c>
      <c r="H214" s="157">
        <f t="shared" si="3"/>
        <v>-727</v>
      </c>
      <c r="I214" s="157">
        <v>49418</v>
      </c>
    </row>
    <row r="215" spans="1:9">
      <c r="A215" s="185">
        <v>4</v>
      </c>
      <c r="B215" s="185">
        <v>7</v>
      </c>
      <c r="C215" s="185">
        <v>1</v>
      </c>
      <c r="D215" s="185">
        <v>49052</v>
      </c>
      <c r="E215" s="186" t="s">
        <v>228</v>
      </c>
      <c r="F215" s="157">
        <v>1570270</v>
      </c>
      <c r="G215" s="157">
        <v>117308</v>
      </c>
      <c r="H215" s="157">
        <f t="shared" si="3"/>
        <v>-1452962</v>
      </c>
      <c r="I215" s="157">
        <v>327994</v>
      </c>
    </row>
    <row r="216" spans="1:9">
      <c r="A216" s="185">
        <v>4</v>
      </c>
      <c r="B216" s="185">
        <v>7</v>
      </c>
      <c r="C216" s="185">
        <v>1</v>
      </c>
      <c r="D216" s="185">
        <v>49053</v>
      </c>
      <c r="E216" s="186" t="s">
        <v>687</v>
      </c>
      <c r="F216" s="157">
        <v>14450000</v>
      </c>
      <c r="G216" s="157">
        <v>11630344</v>
      </c>
      <c r="H216" s="157">
        <f t="shared" si="3"/>
        <v>-2819656</v>
      </c>
      <c r="I216" s="157">
        <v>12432125</v>
      </c>
    </row>
    <row r="217" spans="1:9">
      <c r="A217" s="185">
        <v>4</v>
      </c>
      <c r="B217" s="185">
        <v>7</v>
      </c>
      <c r="C217" s="185">
        <v>1</v>
      </c>
      <c r="D217" s="185">
        <v>49061</v>
      </c>
      <c r="E217" s="186" t="s">
        <v>116</v>
      </c>
      <c r="F217" s="157">
        <v>3926650</v>
      </c>
      <c r="G217" s="157">
        <v>2537518</v>
      </c>
      <c r="H217" s="157">
        <f t="shared" ref="H217:H232" si="4">G217-F217</f>
        <v>-1389132</v>
      </c>
      <c r="I217" s="157">
        <v>1309796</v>
      </c>
    </row>
    <row r="218" spans="1:9">
      <c r="A218" s="185">
        <v>4</v>
      </c>
      <c r="B218" s="185">
        <v>7</v>
      </c>
      <c r="C218" s="185">
        <v>1</v>
      </c>
      <c r="D218" s="185">
        <v>49071</v>
      </c>
      <c r="E218" s="186" t="s">
        <v>934</v>
      </c>
      <c r="F218" s="157">
        <v>100000</v>
      </c>
      <c r="G218" s="157">
        <v>97842</v>
      </c>
      <c r="H218" s="157">
        <f t="shared" si="4"/>
        <v>-2158</v>
      </c>
      <c r="I218" s="157">
        <v>0</v>
      </c>
    </row>
    <row r="219" spans="1:9">
      <c r="A219" s="185">
        <v>4</v>
      </c>
      <c r="B219" s="185">
        <v>7</v>
      </c>
      <c r="C219" s="185">
        <v>1</v>
      </c>
      <c r="D219" s="185">
        <v>49081</v>
      </c>
      <c r="E219" s="186" t="s">
        <v>688</v>
      </c>
      <c r="F219" s="157">
        <v>5500000</v>
      </c>
      <c r="G219" s="157">
        <v>4036721</v>
      </c>
      <c r="H219" s="157">
        <f t="shared" si="4"/>
        <v>-1463279</v>
      </c>
      <c r="I219" s="157">
        <v>4452776</v>
      </c>
    </row>
    <row r="220" spans="1:9">
      <c r="A220" s="185">
        <v>4</v>
      </c>
      <c r="B220" s="185">
        <v>7</v>
      </c>
      <c r="C220" s="185">
        <v>1</v>
      </c>
      <c r="D220" s="185">
        <v>49082</v>
      </c>
      <c r="E220" s="186" t="s">
        <v>689</v>
      </c>
      <c r="F220" s="157">
        <v>1301100</v>
      </c>
      <c r="G220" s="157">
        <v>749078</v>
      </c>
      <c r="H220" s="157">
        <f t="shared" si="4"/>
        <v>-552022</v>
      </c>
      <c r="I220" s="157">
        <v>2314985</v>
      </c>
    </row>
    <row r="221" spans="1:9">
      <c r="A221" s="185">
        <v>4</v>
      </c>
      <c r="B221" s="185">
        <v>7</v>
      </c>
      <c r="C221" s="185">
        <v>2</v>
      </c>
      <c r="D221" s="185">
        <v>31012</v>
      </c>
      <c r="E221" s="186" t="s">
        <v>229</v>
      </c>
      <c r="F221" s="157">
        <v>0</v>
      </c>
      <c r="G221" s="157">
        <v>0</v>
      </c>
      <c r="H221" s="157">
        <f t="shared" si="4"/>
        <v>0</v>
      </c>
      <c r="I221" s="157">
        <v>52</v>
      </c>
    </row>
    <row r="222" spans="1:9">
      <c r="A222" s="185">
        <v>4</v>
      </c>
      <c r="B222" s="185">
        <v>7</v>
      </c>
      <c r="C222" s="185">
        <v>2</v>
      </c>
      <c r="D222" s="185">
        <v>49901</v>
      </c>
      <c r="E222" s="186" t="s">
        <v>117</v>
      </c>
      <c r="F222" s="157">
        <v>0</v>
      </c>
      <c r="G222" s="157">
        <v>267</v>
      </c>
      <c r="H222" s="157">
        <f t="shared" si="4"/>
        <v>267</v>
      </c>
      <c r="I222" s="157">
        <v>0</v>
      </c>
    </row>
    <row r="223" spans="1:9">
      <c r="A223" s="185">
        <v>4</v>
      </c>
      <c r="B223" s="185">
        <v>7</v>
      </c>
      <c r="C223" s="185">
        <v>2</v>
      </c>
      <c r="D223" s="185">
        <v>49902</v>
      </c>
      <c r="E223" s="186" t="s">
        <v>118</v>
      </c>
      <c r="F223" s="157">
        <v>417500</v>
      </c>
      <c r="G223" s="157">
        <v>107381</v>
      </c>
      <c r="H223" s="157">
        <f t="shared" si="4"/>
        <v>-310119</v>
      </c>
      <c r="I223" s="157">
        <v>93850</v>
      </c>
    </row>
    <row r="224" spans="1:9">
      <c r="A224" s="185">
        <v>4</v>
      </c>
      <c r="B224" s="185">
        <v>7</v>
      </c>
      <c r="C224" s="185">
        <v>2</v>
      </c>
      <c r="D224" s="185">
        <v>49903</v>
      </c>
      <c r="E224" s="186" t="s">
        <v>690</v>
      </c>
      <c r="F224" s="157">
        <v>300000</v>
      </c>
      <c r="G224" s="157">
        <v>10059</v>
      </c>
      <c r="H224" s="157">
        <f t="shared" si="4"/>
        <v>-289941</v>
      </c>
      <c r="I224" s="157">
        <v>42647</v>
      </c>
    </row>
    <row r="225" spans="1:9">
      <c r="A225" s="185">
        <v>4</v>
      </c>
      <c r="B225" s="185">
        <v>7</v>
      </c>
      <c r="C225" s="185">
        <v>2</v>
      </c>
      <c r="D225" s="185">
        <v>49905</v>
      </c>
      <c r="E225" s="186" t="s">
        <v>691</v>
      </c>
      <c r="F225" s="157">
        <v>118610</v>
      </c>
      <c r="G225" s="157">
        <v>0</v>
      </c>
      <c r="H225" s="157">
        <f t="shared" si="4"/>
        <v>-118610</v>
      </c>
      <c r="I225" s="157">
        <v>0</v>
      </c>
    </row>
    <row r="226" spans="1:9">
      <c r="A226" s="185">
        <v>4</v>
      </c>
      <c r="B226" s="185">
        <v>7</v>
      </c>
      <c r="C226" s="185">
        <v>2</v>
      </c>
      <c r="D226" s="185">
        <v>49906</v>
      </c>
      <c r="E226" s="186" t="s">
        <v>230</v>
      </c>
      <c r="F226" s="157">
        <v>1370500</v>
      </c>
      <c r="G226" s="157">
        <v>1021626</v>
      </c>
      <c r="H226" s="157">
        <f t="shared" si="4"/>
        <v>-348874</v>
      </c>
      <c r="I226" s="157">
        <v>1629160</v>
      </c>
    </row>
    <row r="227" spans="1:9">
      <c r="A227" s="185">
        <v>4</v>
      </c>
      <c r="B227" s="185">
        <v>7</v>
      </c>
      <c r="C227" s="185">
        <v>2</v>
      </c>
      <c r="D227" s="185">
        <v>49913</v>
      </c>
      <c r="E227" s="186" t="s">
        <v>484</v>
      </c>
      <c r="F227" s="157">
        <v>0</v>
      </c>
      <c r="G227" s="157">
        <v>338717</v>
      </c>
      <c r="H227" s="157">
        <f t="shared" si="4"/>
        <v>338717</v>
      </c>
      <c r="I227" s="157">
        <v>144301</v>
      </c>
    </row>
    <row r="228" spans="1:9">
      <c r="A228" s="185">
        <v>4</v>
      </c>
      <c r="B228" s="185">
        <v>7</v>
      </c>
      <c r="C228" s="185">
        <v>2</v>
      </c>
      <c r="D228" s="185">
        <v>49914</v>
      </c>
      <c r="E228" s="186" t="s">
        <v>485</v>
      </c>
      <c r="F228" s="157">
        <v>0</v>
      </c>
      <c r="G228" s="157">
        <v>627109</v>
      </c>
      <c r="H228" s="157">
        <f t="shared" si="4"/>
        <v>627109</v>
      </c>
      <c r="I228" s="157">
        <v>30492</v>
      </c>
    </row>
    <row r="229" spans="1:9" hidden="1">
      <c r="A229" s="224">
        <v>4</v>
      </c>
      <c r="B229" s="224">
        <v>7</v>
      </c>
      <c r="C229" s="224">
        <v>2</v>
      </c>
      <c r="D229" s="224">
        <v>49916</v>
      </c>
      <c r="E229" s="225" t="s">
        <v>732</v>
      </c>
      <c r="F229" s="226">
        <v>0</v>
      </c>
      <c r="G229" s="226">
        <v>0</v>
      </c>
      <c r="H229" s="226">
        <f t="shared" si="4"/>
        <v>0</v>
      </c>
      <c r="I229" s="226">
        <v>0</v>
      </c>
    </row>
    <row r="230" spans="1:9">
      <c r="A230" s="185">
        <v>4</v>
      </c>
      <c r="B230" s="185">
        <v>7</v>
      </c>
      <c r="C230" s="185">
        <v>2</v>
      </c>
      <c r="D230" s="185">
        <v>49919</v>
      </c>
      <c r="E230" s="186" t="s">
        <v>935</v>
      </c>
      <c r="F230" s="157">
        <v>160000</v>
      </c>
      <c r="G230" s="157">
        <v>56272</v>
      </c>
      <c r="H230" s="157">
        <f t="shared" si="4"/>
        <v>-103728</v>
      </c>
      <c r="I230" s="157">
        <v>0</v>
      </c>
    </row>
    <row r="231" spans="1:9">
      <c r="A231" s="185">
        <v>4</v>
      </c>
      <c r="B231" s="185">
        <v>7</v>
      </c>
      <c r="C231" s="185">
        <v>2</v>
      </c>
      <c r="D231" s="185">
        <v>49999</v>
      </c>
      <c r="E231" s="186" t="s">
        <v>231</v>
      </c>
      <c r="F231" s="157">
        <v>3593284</v>
      </c>
      <c r="G231" s="157">
        <v>4252934</v>
      </c>
      <c r="H231" s="157">
        <f t="shared" si="4"/>
        <v>659650</v>
      </c>
      <c r="I231" s="157">
        <v>4149723</v>
      </c>
    </row>
    <row r="232" spans="1:9">
      <c r="A232" s="185">
        <v>4</v>
      </c>
      <c r="B232" s="185">
        <v>7</v>
      </c>
      <c r="C232" s="185">
        <v>3</v>
      </c>
      <c r="D232" s="185">
        <v>49908</v>
      </c>
      <c r="E232" s="186" t="s">
        <v>357</v>
      </c>
      <c r="F232" s="157">
        <v>3001902</v>
      </c>
      <c r="G232" s="157">
        <v>7905736</v>
      </c>
      <c r="H232" s="157">
        <f t="shared" si="4"/>
        <v>4903834</v>
      </c>
      <c r="I232" s="157">
        <v>10495997</v>
      </c>
    </row>
    <row r="233" spans="1:9">
      <c r="A233" s="180"/>
      <c r="B233" s="180"/>
      <c r="C233" s="180"/>
      <c r="D233" s="180"/>
      <c r="E233" s="181" t="s">
        <v>27</v>
      </c>
      <c r="F233" s="182">
        <f>SUM(F5:F232)</f>
        <v>2457131000</v>
      </c>
      <c r="G233" s="182">
        <f t="shared" ref="G233:I233" si="5">SUM(G5:G232)</f>
        <v>3543853183</v>
      </c>
      <c r="H233" s="182">
        <f>G233-F233</f>
        <v>1086722183</v>
      </c>
      <c r="I233" s="182">
        <f t="shared" si="5"/>
        <v>2615355959</v>
      </c>
    </row>
    <row r="235" spans="1:9">
      <c r="F235" s="165"/>
      <c r="G235" s="165"/>
      <c r="H235" s="165"/>
      <c r="I235" s="165"/>
    </row>
    <row r="236" spans="1:9">
      <c r="F236" s="165"/>
      <c r="G236" s="165"/>
      <c r="H236" s="165"/>
      <c r="I236" s="165"/>
    </row>
  </sheetData>
  <mergeCells count="5">
    <mergeCell ref="A1:I1"/>
    <mergeCell ref="A3:D3"/>
    <mergeCell ref="E3:E4"/>
    <mergeCell ref="F3:H3"/>
    <mergeCell ref="I3:I4"/>
  </mergeCells>
  <pageMargins left="0.29166666666666702" right="0.26041666666666702" top="0.84375" bottom="0.6" header="0.25" footer="0.37"/>
  <pageSetup paperSize="9" scale="78" orientation="portrait" r:id="rId1"/>
  <headerFooter>
    <oddHeader>&amp;R&amp;"Times New Roman,Regular"Kingdom of Bahrain
Consolidated Final Account
For The Year Ended 31 December 2022</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6"/>
  <dimension ref="A1:I20"/>
  <sheetViews>
    <sheetView view="pageBreakPreview" zoomScaleNormal="100" zoomScaleSheetLayoutView="100" workbookViewId="0">
      <selection sqref="A1:I1"/>
    </sheetView>
  </sheetViews>
  <sheetFormatPr defaultColWidth="9.140625" defaultRowHeight="12.75"/>
  <cols>
    <col min="1" max="1" width="29.140625" style="4" customWidth="1"/>
    <col min="2" max="2" width="14.85546875" style="40" bestFit="1" customWidth="1"/>
    <col min="3" max="3" width="0.140625" style="40" customWidth="1"/>
    <col min="4" max="4" width="14.85546875" style="5" bestFit="1" customWidth="1"/>
    <col min="5" max="5" width="14.7109375" style="5" hidden="1" customWidth="1"/>
    <col min="6" max="6" width="14" style="40" customWidth="1"/>
    <col min="7" max="7" width="16.7109375" style="40" customWidth="1"/>
    <col min="8" max="8" width="14.85546875" style="40" customWidth="1"/>
    <col min="9" max="9" width="23.140625" style="40" customWidth="1"/>
    <col min="10" max="16384" width="9.140625" style="5"/>
  </cols>
  <sheetData>
    <row r="1" spans="1:9" ht="22.5" customHeight="1">
      <c r="A1" s="288" t="s">
        <v>663</v>
      </c>
      <c r="B1" s="289"/>
      <c r="C1" s="289"/>
      <c r="D1" s="289"/>
      <c r="E1" s="289"/>
      <c r="F1" s="289"/>
      <c r="G1" s="289"/>
      <c r="H1" s="289"/>
      <c r="I1" s="289"/>
    </row>
    <row r="2" spans="1:9" ht="14.25" customHeight="1">
      <c r="A2" s="3"/>
      <c r="B2" s="32"/>
      <c r="C2" s="32"/>
      <c r="D2" s="6"/>
      <c r="E2" s="6"/>
      <c r="F2" s="32"/>
      <c r="G2" s="32"/>
      <c r="H2" s="32"/>
      <c r="I2" s="33" t="s">
        <v>48</v>
      </c>
    </row>
    <row r="3" spans="1:9" s="34" customFormat="1" ht="59.45" customHeight="1">
      <c r="A3" s="53" t="s">
        <v>28</v>
      </c>
      <c r="B3" s="53" t="s">
        <v>65</v>
      </c>
      <c r="C3" s="53" t="s">
        <v>785</v>
      </c>
      <c r="D3" s="53" t="s">
        <v>60</v>
      </c>
      <c r="E3" s="53" t="s">
        <v>36</v>
      </c>
      <c r="F3" s="53" t="s">
        <v>335</v>
      </c>
      <c r="G3" s="53" t="s">
        <v>37</v>
      </c>
      <c r="H3" s="53" t="s">
        <v>405</v>
      </c>
      <c r="I3" s="53" t="s">
        <v>38</v>
      </c>
    </row>
    <row r="4" spans="1:9" s="34" customFormat="1" ht="5.25" customHeight="1">
      <c r="A4" s="130"/>
      <c r="B4" s="130"/>
      <c r="C4" s="130"/>
      <c r="D4" s="130"/>
      <c r="E4" s="130"/>
      <c r="F4" s="130"/>
      <c r="G4" s="130"/>
      <c r="H4" s="130"/>
      <c r="I4" s="130"/>
    </row>
    <row r="5" spans="1:9" s="35" customFormat="1" ht="22.5" customHeight="1">
      <c r="A5" s="131" t="s">
        <v>33</v>
      </c>
      <c r="B5" s="132"/>
      <c r="C5" s="132"/>
      <c r="D5" s="132"/>
      <c r="E5" s="132"/>
      <c r="F5" s="132"/>
      <c r="G5" s="132"/>
      <c r="H5" s="132"/>
      <c r="I5" s="132"/>
    </row>
    <row r="6" spans="1:9" s="35" customFormat="1" ht="22.5" customHeight="1">
      <c r="A6" s="36" t="s">
        <v>17</v>
      </c>
      <c r="B6" s="187">
        <v>1396440280</v>
      </c>
      <c r="C6" s="184" t="s">
        <v>162</v>
      </c>
      <c r="D6" s="184">
        <v>22879148</v>
      </c>
      <c r="E6" s="162">
        <f>SUM(B6:D6)</f>
        <v>1419319428</v>
      </c>
      <c r="F6" s="189">
        <v>0</v>
      </c>
      <c r="G6" s="184">
        <f>B6+D6+F6</f>
        <v>1419319428</v>
      </c>
      <c r="H6" s="184">
        <v>1478009134</v>
      </c>
      <c r="I6" s="198">
        <f>G6-H6</f>
        <v>-58689706</v>
      </c>
    </row>
    <row r="7" spans="1:9" s="35" customFormat="1" ht="22.5" customHeight="1">
      <c r="A7" s="36" t="s">
        <v>18</v>
      </c>
      <c r="B7" s="187">
        <v>167343979</v>
      </c>
      <c r="C7" s="184" t="s">
        <v>162</v>
      </c>
      <c r="D7" s="184">
        <v>60920893</v>
      </c>
      <c r="E7" s="162">
        <f t="shared" ref="E7:E12" si="0">SUM(B7:D7)</f>
        <v>228264872</v>
      </c>
      <c r="F7" s="184">
        <v>266805</v>
      </c>
      <c r="G7" s="184">
        <f t="shared" ref="G7:G12" si="1">B7+D7+F7</f>
        <v>228531677</v>
      </c>
      <c r="H7" s="184">
        <v>243021221</v>
      </c>
      <c r="I7" s="198">
        <f>G7-H7</f>
        <v>-14489544</v>
      </c>
    </row>
    <row r="8" spans="1:9" s="35" customFormat="1" ht="22.5" customHeight="1">
      <c r="A8" s="36" t="s">
        <v>19</v>
      </c>
      <c r="B8" s="187">
        <v>51172998</v>
      </c>
      <c r="C8" s="184" t="s">
        <v>162</v>
      </c>
      <c r="D8" s="184">
        <v>63243340</v>
      </c>
      <c r="E8" s="162">
        <f t="shared" si="0"/>
        <v>114416338</v>
      </c>
      <c r="F8" s="184">
        <v>195144</v>
      </c>
      <c r="G8" s="184">
        <f t="shared" si="1"/>
        <v>114611482</v>
      </c>
      <c r="H8" s="184">
        <v>150757811</v>
      </c>
      <c r="I8" s="198">
        <f t="shared" ref="I8:I12" si="2">G8-H8</f>
        <v>-36146329</v>
      </c>
    </row>
    <row r="9" spans="1:9" s="35" customFormat="1" ht="22.5" customHeight="1">
      <c r="A9" s="36" t="s">
        <v>20</v>
      </c>
      <c r="B9" s="187">
        <v>12764881</v>
      </c>
      <c r="C9" s="184" t="s">
        <v>162</v>
      </c>
      <c r="D9" s="184">
        <v>3330050</v>
      </c>
      <c r="E9" s="162">
        <f t="shared" si="0"/>
        <v>16094931</v>
      </c>
      <c r="F9" s="184">
        <v>335174</v>
      </c>
      <c r="G9" s="184">
        <f t="shared" si="1"/>
        <v>16430105</v>
      </c>
      <c r="H9" s="184">
        <v>17965777</v>
      </c>
      <c r="I9" s="198">
        <f t="shared" si="2"/>
        <v>-1535672</v>
      </c>
    </row>
    <row r="10" spans="1:9" s="35" customFormat="1" ht="22.5" customHeight="1">
      <c r="A10" s="36" t="s">
        <v>21</v>
      </c>
      <c r="B10" s="187">
        <v>34959895</v>
      </c>
      <c r="C10" s="184" t="s">
        <v>162</v>
      </c>
      <c r="D10" s="184">
        <v>3953183</v>
      </c>
      <c r="E10" s="162">
        <f t="shared" si="0"/>
        <v>38913078</v>
      </c>
      <c r="F10" s="184">
        <v>4050</v>
      </c>
      <c r="G10" s="184">
        <f t="shared" si="1"/>
        <v>38917128</v>
      </c>
      <c r="H10" s="184">
        <v>41689286</v>
      </c>
      <c r="I10" s="198">
        <f t="shared" si="2"/>
        <v>-2772158</v>
      </c>
    </row>
    <row r="11" spans="1:9" s="35" customFormat="1" ht="22.5" customHeight="1">
      <c r="A11" s="36" t="s">
        <v>22</v>
      </c>
      <c r="B11" s="187">
        <v>531313827</v>
      </c>
      <c r="C11" s="184">
        <v>0</v>
      </c>
      <c r="D11" s="184">
        <v>-158470503</v>
      </c>
      <c r="E11" s="162">
        <f t="shared" si="0"/>
        <v>372843324</v>
      </c>
      <c r="F11" s="184">
        <v>4174006</v>
      </c>
      <c r="G11" s="184">
        <f t="shared" si="1"/>
        <v>377017330</v>
      </c>
      <c r="H11" s="184">
        <v>444871275</v>
      </c>
      <c r="I11" s="198">
        <f t="shared" si="2"/>
        <v>-67853945</v>
      </c>
    </row>
    <row r="12" spans="1:9" s="35" customFormat="1" ht="22.5" customHeight="1">
      <c r="A12" s="36" t="s">
        <v>362</v>
      </c>
      <c r="B12" s="187">
        <v>1074663140</v>
      </c>
      <c r="C12" s="184" t="s">
        <v>162</v>
      </c>
      <c r="D12" s="184">
        <v>4143889</v>
      </c>
      <c r="E12" s="162">
        <f t="shared" si="0"/>
        <v>1078807029</v>
      </c>
      <c r="F12" s="189">
        <v>0</v>
      </c>
      <c r="G12" s="184">
        <f t="shared" si="1"/>
        <v>1078807029</v>
      </c>
      <c r="H12" s="184">
        <v>1119886096</v>
      </c>
      <c r="I12" s="198">
        <f t="shared" si="2"/>
        <v>-41079067</v>
      </c>
    </row>
    <row r="13" spans="1:9" ht="22.5" customHeight="1">
      <c r="A13" s="131" t="s">
        <v>31</v>
      </c>
      <c r="B13" s="199">
        <f>SUM(B6:B12)</f>
        <v>3268659000</v>
      </c>
      <c r="C13" s="199">
        <f>SUM(C6:C12)</f>
        <v>0</v>
      </c>
      <c r="D13" s="192">
        <f t="shared" ref="D13:I13" si="3">SUM(D6:D12)</f>
        <v>0</v>
      </c>
      <c r="E13" s="199">
        <f t="shared" si="3"/>
        <v>3268659000</v>
      </c>
      <c r="F13" s="192">
        <f t="shared" si="3"/>
        <v>4975179</v>
      </c>
      <c r="G13" s="199">
        <f t="shared" si="3"/>
        <v>3273634179</v>
      </c>
      <c r="H13" s="199">
        <f t="shared" si="3"/>
        <v>3496200600</v>
      </c>
      <c r="I13" s="199">
        <f t="shared" si="3"/>
        <v>-222566421</v>
      </c>
    </row>
    <row r="14" spans="1:9" ht="3" customHeight="1">
      <c r="A14" s="37"/>
      <c r="B14" s="57"/>
      <c r="C14" s="58"/>
      <c r="D14" s="57"/>
      <c r="E14" s="57"/>
      <c r="F14" s="57"/>
      <c r="G14" s="57"/>
      <c r="H14" s="57"/>
      <c r="I14" s="57"/>
    </row>
    <row r="15" spans="1:9" ht="22.5" customHeight="1">
      <c r="A15" s="131" t="s">
        <v>23</v>
      </c>
      <c r="B15" s="184">
        <v>300000000</v>
      </c>
      <c r="C15" s="184" t="s">
        <v>162</v>
      </c>
      <c r="D15" s="189">
        <v>0</v>
      </c>
      <c r="E15" s="187">
        <f>SUM(B15:D15)</f>
        <v>300000000</v>
      </c>
      <c r="F15" s="184">
        <v>68000000</v>
      </c>
      <c r="G15" s="188">
        <f>F15+E15</f>
        <v>368000000</v>
      </c>
      <c r="H15" s="184">
        <v>233313342</v>
      </c>
      <c r="I15" s="184">
        <f>G15-H15</f>
        <v>134686658</v>
      </c>
    </row>
    <row r="16" spans="1:9" ht="3" customHeight="1">
      <c r="A16" s="37"/>
      <c r="B16" s="59"/>
      <c r="C16" s="58"/>
      <c r="D16" s="60"/>
      <c r="E16" s="59"/>
      <c r="F16" s="59"/>
      <c r="G16" s="59"/>
      <c r="H16" s="59"/>
      <c r="I16" s="59"/>
    </row>
    <row r="17" spans="1:9" ht="22.5" customHeight="1">
      <c r="A17" s="131" t="s">
        <v>32</v>
      </c>
      <c r="B17" s="199">
        <f>SUM(B13:B15)</f>
        <v>3568659000</v>
      </c>
      <c r="C17" s="192">
        <f>SUM(C13:C15)</f>
        <v>0</v>
      </c>
      <c r="D17" s="192">
        <f t="shared" ref="D17:I17" si="4">SUM(D13:D15)</f>
        <v>0</v>
      </c>
      <c r="E17" s="199">
        <f t="shared" si="4"/>
        <v>3568659000</v>
      </c>
      <c r="F17" s="199">
        <f t="shared" si="4"/>
        <v>72975179</v>
      </c>
      <c r="G17" s="199">
        <f t="shared" si="4"/>
        <v>3641634179</v>
      </c>
      <c r="H17" s="199">
        <f t="shared" si="4"/>
        <v>3729513942</v>
      </c>
      <c r="I17" s="199">
        <f t="shared" si="4"/>
        <v>-87879763</v>
      </c>
    </row>
    <row r="18" spans="1:9" ht="18.75">
      <c r="A18" s="81"/>
      <c r="B18" s="38"/>
      <c r="C18" s="38"/>
      <c r="D18" s="306"/>
      <c r="E18" s="306"/>
      <c r="F18" s="306"/>
      <c r="G18" s="306"/>
      <c r="H18" s="89"/>
      <c r="I18" s="89"/>
    </row>
    <row r="19" spans="1:9" ht="16.5">
      <c r="A19" s="39"/>
    </row>
    <row r="20" spans="1:9" ht="18.75">
      <c r="B20" s="41"/>
      <c r="C20" s="41"/>
      <c r="D20" s="88"/>
      <c r="E20" s="88"/>
      <c r="F20" s="41"/>
      <c r="G20" s="41"/>
      <c r="H20" s="41"/>
      <c r="I20" s="41"/>
    </row>
  </sheetData>
  <mergeCells count="2">
    <mergeCell ref="D18:G18"/>
    <mergeCell ref="A1:I1"/>
  </mergeCells>
  <phoneticPr fontId="0" type="noConversion"/>
  <printOptions horizontalCentered="1"/>
  <pageMargins left="0.28999999999999998" right="0.33333333333333298" top="0.82291666666666696" bottom="0.74" header="0.25" footer="0.5"/>
  <pageSetup paperSize="9" orientation="landscape" r:id="rId1"/>
  <headerFooter>
    <oddHeader>&amp;R&amp;"Times New Roman,Regular"Kingdom of Bahrain
Consolidated Final Account
For The Year Ended 31 December 2022</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dimension ref="A1:H173"/>
  <sheetViews>
    <sheetView view="pageBreakPreview" zoomScaleNormal="100" zoomScaleSheetLayoutView="100" zoomScalePageLayoutView="110" workbookViewId="0">
      <selection sqref="A1:H1"/>
    </sheetView>
  </sheetViews>
  <sheetFormatPr defaultRowHeight="12.75"/>
  <cols>
    <col min="1" max="1" width="52" customWidth="1"/>
    <col min="2" max="2" width="12.140625" bestFit="1" customWidth="1"/>
    <col min="3" max="3" width="8.5703125" hidden="1" customWidth="1"/>
    <col min="4" max="4" width="11.28515625" bestFit="1" customWidth="1"/>
    <col min="5" max="5" width="11.28515625" customWidth="1"/>
    <col min="6" max="6" width="13.85546875" bestFit="1" customWidth="1"/>
    <col min="7" max="7" width="9.7109375" hidden="1" customWidth="1"/>
    <col min="8" max="8" width="12" hidden="1" customWidth="1"/>
  </cols>
  <sheetData>
    <row r="1" spans="1:8" ht="21.75" customHeight="1">
      <c r="A1" s="307" t="s">
        <v>660</v>
      </c>
      <c r="B1" s="308"/>
      <c r="C1" s="308"/>
      <c r="D1" s="308"/>
      <c r="E1" s="308"/>
      <c r="F1" s="308"/>
      <c r="G1" s="308"/>
      <c r="H1" s="309"/>
    </row>
    <row r="2" spans="1:8" ht="15" customHeight="1">
      <c r="H2" s="33" t="s">
        <v>48</v>
      </c>
    </row>
    <row r="3" spans="1:8" ht="72">
      <c r="A3" s="55" t="s">
        <v>365</v>
      </c>
      <c r="B3" s="55" t="s">
        <v>68</v>
      </c>
      <c r="C3" s="109" t="s">
        <v>232</v>
      </c>
      <c r="D3" s="55" t="s">
        <v>57</v>
      </c>
      <c r="E3" s="55" t="s">
        <v>335</v>
      </c>
      <c r="F3" s="55" t="s">
        <v>36</v>
      </c>
      <c r="G3" s="65" t="s">
        <v>408</v>
      </c>
      <c r="H3" s="55" t="s">
        <v>37</v>
      </c>
    </row>
    <row r="4" spans="1:8">
      <c r="A4" s="10"/>
      <c r="B4" s="10"/>
      <c r="C4" s="9"/>
      <c r="D4" s="9"/>
      <c r="E4" s="9"/>
      <c r="F4" s="9"/>
      <c r="G4" s="42"/>
      <c r="H4" s="10"/>
    </row>
    <row r="5" spans="1:8" s="94" customFormat="1" ht="18" customHeight="1">
      <c r="A5" s="176" t="s">
        <v>573</v>
      </c>
      <c r="B5" s="178">
        <f t="shared" ref="B5:H5" si="0">SUM(B7:B47)</f>
        <v>963696000</v>
      </c>
      <c r="C5" s="93">
        <f t="shared" si="0"/>
        <v>0</v>
      </c>
      <c r="D5" s="178">
        <f>SUM(D6:D47)</f>
        <v>23382413</v>
      </c>
      <c r="E5" s="178">
        <f t="shared" si="0"/>
        <v>4407537</v>
      </c>
      <c r="F5" s="178">
        <f>SUM(F6:F47)</f>
        <v>991485950</v>
      </c>
      <c r="G5" s="93">
        <f t="shared" si="0"/>
        <v>0</v>
      </c>
      <c r="H5" s="93">
        <f t="shared" si="0"/>
        <v>0</v>
      </c>
    </row>
    <row r="6" spans="1:8">
      <c r="A6" s="86" t="s">
        <v>928</v>
      </c>
      <c r="B6" s="203">
        <v>0</v>
      </c>
      <c r="C6" s="92"/>
      <c r="D6" s="91">
        <v>91538</v>
      </c>
      <c r="E6" s="203">
        <v>0</v>
      </c>
      <c r="F6" s="91">
        <f>SUM(B6:E6)</f>
        <v>91538</v>
      </c>
      <c r="G6" s="92"/>
      <c r="H6" s="91"/>
    </row>
    <row r="7" spans="1:8">
      <c r="A7" s="86" t="s">
        <v>441</v>
      </c>
      <c r="B7" s="91">
        <v>16962000</v>
      </c>
      <c r="C7" s="92"/>
      <c r="D7" s="91">
        <v>3208000</v>
      </c>
      <c r="E7" s="203">
        <v>0</v>
      </c>
      <c r="F7" s="91">
        <f>SUM(B7:E7)</f>
        <v>20170000</v>
      </c>
      <c r="G7" s="92"/>
      <c r="H7" s="91"/>
    </row>
    <row r="8" spans="1:8">
      <c r="A8" s="86" t="s">
        <v>574</v>
      </c>
      <c r="B8" s="91">
        <v>3208000</v>
      </c>
      <c r="C8" s="92"/>
      <c r="D8" s="92">
        <v>-3208000</v>
      </c>
      <c r="E8" s="203">
        <v>0</v>
      </c>
      <c r="F8" s="203">
        <f t="shared" ref="F8:F74" si="1">SUM(B8:E8)</f>
        <v>0</v>
      </c>
      <c r="G8" s="92"/>
      <c r="H8" s="91"/>
    </row>
    <row r="9" spans="1:8">
      <c r="A9" s="86" t="s">
        <v>575</v>
      </c>
      <c r="B9" s="91">
        <v>2644000</v>
      </c>
      <c r="C9" s="92"/>
      <c r="D9" s="92">
        <v>-684419</v>
      </c>
      <c r="E9" s="203">
        <v>0</v>
      </c>
      <c r="F9" s="91">
        <f t="shared" si="1"/>
        <v>1959581</v>
      </c>
      <c r="G9" s="92"/>
      <c r="H9" s="91"/>
    </row>
    <row r="10" spans="1:8">
      <c r="A10" s="86" t="s">
        <v>576</v>
      </c>
      <c r="B10" s="91">
        <v>532000</v>
      </c>
      <c r="C10" s="92"/>
      <c r="D10" s="92">
        <v>-532000</v>
      </c>
      <c r="E10" s="203">
        <v>0</v>
      </c>
      <c r="F10" s="203">
        <f t="shared" si="1"/>
        <v>0</v>
      </c>
      <c r="G10" s="92"/>
      <c r="H10" s="91"/>
    </row>
    <row r="11" spans="1:8">
      <c r="A11" s="86" t="s">
        <v>577</v>
      </c>
      <c r="B11" s="91">
        <v>669000</v>
      </c>
      <c r="C11" s="92"/>
      <c r="D11" s="92">
        <v>0</v>
      </c>
      <c r="E11" s="203">
        <v>0</v>
      </c>
      <c r="F11" s="91">
        <f t="shared" si="1"/>
        <v>669000</v>
      </c>
      <c r="G11" s="92"/>
      <c r="H11" s="91"/>
    </row>
    <row r="12" spans="1:8">
      <c r="A12" s="86" t="s">
        <v>578</v>
      </c>
      <c r="B12" s="91">
        <v>1060000</v>
      </c>
      <c r="C12" s="92"/>
      <c r="D12" s="91">
        <v>274233</v>
      </c>
      <c r="E12" s="203">
        <v>0</v>
      </c>
      <c r="F12" s="91">
        <f t="shared" si="1"/>
        <v>1334233</v>
      </c>
      <c r="G12" s="92"/>
      <c r="H12" s="91"/>
    </row>
    <row r="13" spans="1:8">
      <c r="A13" s="86" t="s">
        <v>159</v>
      </c>
      <c r="B13" s="91">
        <v>2162000</v>
      </c>
      <c r="C13" s="92"/>
      <c r="D13" s="91">
        <v>238045</v>
      </c>
      <c r="E13" s="91">
        <v>129150</v>
      </c>
      <c r="F13" s="91">
        <f t="shared" si="1"/>
        <v>2529195</v>
      </c>
      <c r="G13" s="92"/>
      <c r="H13" s="91"/>
    </row>
    <row r="14" spans="1:8">
      <c r="A14" s="86" t="s">
        <v>579</v>
      </c>
      <c r="B14" s="91">
        <v>1271000</v>
      </c>
      <c r="C14" s="92"/>
      <c r="D14" s="91">
        <v>5183</v>
      </c>
      <c r="E14" s="203">
        <v>0</v>
      </c>
      <c r="F14" s="91">
        <f t="shared" si="1"/>
        <v>1276183</v>
      </c>
      <c r="G14" s="92"/>
      <c r="H14" s="91"/>
    </row>
    <row r="15" spans="1:8">
      <c r="A15" s="86" t="s">
        <v>54</v>
      </c>
      <c r="B15" s="91">
        <v>8946000</v>
      </c>
      <c r="C15" s="92"/>
      <c r="D15" s="92">
        <v>0</v>
      </c>
      <c r="E15" s="203">
        <v>0</v>
      </c>
      <c r="F15" s="91">
        <f t="shared" si="1"/>
        <v>8946000</v>
      </c>
      <c r="G15" s="92"/>
      <c r="H15" s="91"/>
    </row>
    <row r="16" spans="1:8">
      <c r="A16" s="86" t="s">
        <v>580</v>
      </c>
      <c r="B16" s="91">
        <v>10235000</v>
      </c>
      <c r="C16" s="92"/>
      <c r="D16" s="92">
        <v>0</v>
      </c>
      <c r="E16" s="203">
        <v>0</v>
      </c>
      <c r="F16" s="91">
        <f t="shared" si="1"/>
        <v>10235000</v>
      </c>
      <c r="G16" s="92"/>
      <c r="H16" s="91"/>
    </row>
    <row r="17" spans="1:8">
      <c r="A17" s="86" t="s">
        <v>960</v>
      </c>
      <c r="B17" s="91">
        <v>1200000</v>
      </c>
      <c r="C17" s="92"/>
      <c r="D17" s="91">
        <v>870000</v>
      </c>
      <c r="E17" s="203">
        <v>0</v>
      </c>
      <c r="F17" s="91">
        <f t="shared" si="1"/>
        <v>2070000</v>
      </c>
      <c r="G17" s="92"/>
      <c r="H17" s="91"/>
    </row>
    <row r="18" spans="1:8">
      <c r="A18" s="86" t="s">
        <v>58</v>
      </c>
      <c r="B18" s="91">
        <v>5078000</v>
      </c>
      <c r="C18" s="92"/>
      <c r="D18" s="92">
        <v>0</v>
      </c>
      <c r="E18" s="203">
        <v>0</v>
      </c>
      <c r="F18" s="91">
        <f t="shared" si="1"/>
        <v>5078000</v>
      </c>
      <c r="G18" s="92"/>
      <c r="H18" s="91"/>
    </row>
    <row r="19" spans="1:8">
      <c r="A19" s="86" t="s">
        <v>643</v>
      </c>
      <c r="B19" s="91">
        <v>8929000</v>
      </c>
      <c r="C19" s="92"/>
      <c r="D19" s="92">
        <v>0</v>
      </c>
      <c r="E19" s="91">
        <v>6937</v>
      </c>
      <c r="F19" s="91">
        <f t="shared" si="1"/>
        <v>8935937</v>
      </c>
      <c r="G19" s="92"/>
      <c r="H19" s="91"/>
    </row>
    <row r="20" spans="1:8">
      <c r="A20" s="86" t="s">
        <v>41</v>
      </c>
      <c r="B20" s="91">
        <v>34157000</v>
      </c>
      <c r="C20" s="92"/>
      <c r="D20" s="91">
        <v>9028088</v>
      </c>
      <c r="E20" s="203">
        <v>0</v>
      </c>
      <c r="F20" s="91">
        <f t="shared" si="1"/>
        <v>43185088</v>
      </c>
      <c r="G20" s="92"/>
      <c r="H20" s="91"/>
    </row>
    <row r="21" spans="1:8">
      <c r="A21" s="86" t="s">
        <v>233</v>
      </c>
      <c r="B21" s="91">
        <v>10220000</v>
      </c>
      <c r="C21" s="92"/>
      <c r="D21" s="92">
        <v>0</v>
      </c>
      <c r="E21" s="203">
        <v>0</v>
      </c>
      <c r="F21" s="91">
        <f t="shared" si="1"/>
        <v>10220000</v>
      </c>
      <c r="G21" s="92"/>
      <c r="H21" s="91"/>
    </row>
    <row r="22" spans="1:8" s="94" customFormat="1">
      <c r="A22" s="86" t="s">
        <v>581</v>
      </c>
      <c r="B22" s="91">
        <v>3360000</v>
      </c>
      <c r="C22" s="92"/>
      <c r="D22" s="92">
        <v>0</v>
      </c>
      <c r="E22" s="203">
        <v>0</v>
      </c>
      <c r="F22" s="91">
        <f t="shared" si="1"/>
        <v>3360000</v>
      </c>
      <c r="G22" s="92"/>
      <c r="H22" s="91"/>
    </row>
    <row r="23" spans="1:8">
      <c r="A23" s="86" t="s">
        <v>582</v>
      </c>
      <c r="B23" s="91">
        <v>1000000</v>
      </c>
      <c r="C23" s="92"/>
      <c r="D23" s="92">
        <v>0</v>
      </c>
      <c r="E23" s="203">
        <v>0</v>
      </c>
      <c r="F23" s="91">
        <f t="shared" si="1"/>
        <v>1000000</v>
      </c>
      <c r="G23" s="92"/>
      <c r="H23" s="91"/>
    </row>
    <row r="24" spans="1:8">
      <c r="A24" s="86" t="s">
        <v>45</v>
      </c>
      <c r="B24" s="91">
        <v>5972000</v>
      </c>
      <c r="C24" s="92"/>
      <c r="D24" s="91">
        <v>524292</v>
      </c>
      <c r="E24" s="91">
        <v>82767</v>
      </c>
      <c r="F24" s="91">
        <f t="shared" si="1"/>
        <v>6579059</v>
      </c>
      <c r="G24" s="92"/>
      <c r="H24" s="91"/>
    </row>
    <row r="25" spans="1:8">
      <c r="A25" s="86" t="s">
        <v>583</v>
      </c>
      <c r="B25" s="91">
        <v>12519000</v>
      </c>
      <c r="C25" s="92"/>
      <c r="D25" s="92">
        <v>-563693</v>
      </c>
      <c r="E25" s="203">
        <v>0</v>
      </c>
      <c r="F25" s="91">
        <f t="shared" si="1"/>
        <v>11955307</v>
      </c>
      <c r="G25" s="92"/>
      <c r="H25" s="91"/>
    </row>
    <row r="26" spans="1:8">
      <c r="A26" s="86" t="s">
        <v>50</v>
      </c>
      <c r="B26" s="91">
        <v>5434000</v>
      </c>
      <c r="C26" s="92"/>
      <c r="D26" s="92">
        <v>0</v>
      </c>
      <c r="E26" s="203">
        <v>0</v>
      </c>
      <c r="F26" s="91">
        <f t="shared" si="1"/>
        <v>5434000</v>
      </c>
      <c r="G26" s="92"/>
      <c r="H26" s="91"/>
    </row>
    <row r="27" spans="1:8">
      <c r="A27" s="86" t="s">
        <v>446</v>
      </c>
      <c r="B27" s="91">
        <v>1220000</v>
      </c>
      <c r="C27" s="92"/>
      <c r="D27" s="91">
        <v>178700</v>
      </c>
      <c r="E27" s="91">
        <v>9710</v>
      </c>
      <c r="F27" s="91">
        <f t="shared" si="1"/>
        <v>1408410</v>
      </c>
      <c r="G27" s="92"/>
      <c r="H27" s="91"/>
    </row>
    <row r="28" spans="1:8">
      <c r="A28" s="86" t="s">
        <v>706</v>
      </c>
      <c r="B28" s="91">
        <v>4745000</v>
      </c>
      <c r="C28" s="92"/>
      <c r="D28" s="91">
        <v>39695</v>
      </c>
      <c r="E28" s="203">
        <v>0</v>
      </c>
      <c r="F28" s="91">
        <f t="shared" si="1"/>
        <v>4784695</v>
      </c>
      <c r="G28" s="92"/>
      <c r="H28" s="91"/>
    </row>
    <row r="29" spans="1:8">
      <c r="A29" s="86" t="s">
        <v>786</v>
      </c>
      <c r="B29" s="91">
        <v>879000</v>
      </c>
      <c r="C29" s="92"/>
      <c r="D29" s="92">
        <v>-879000</v>
      </c>
      <c r="E29" s="203">
        <v>0</v>
      </c>
      <c r="F29" s="203">
        <f t="shared" si="1"/>
        <v>0</v>
      </c>
      <c r="G29" s="92"/>
      <c r="H29" s="91"/>
    </row>
    <row r="30" spans="1:8">
      <c r="A30" s="86" t="s">
        <v>707</v>
      </c>
      <c r="B30" s="91">
        <v>931000</v>
      </c>
      <c r="C30" s="92"/>
      <c r="D30" s="91">
        <v>134500</v>
      </c>
      <c r="E30" s="203">
        <v>0</v>
      </c>
      <c r="F30" s="91">
        <f t="shared" si="1"/>
        <v>1065500</v>
      </c>
      <c r="G30" s="92"/>
      <c r="H30" s="91"/>
    </row>
    <row r="31" spans="1:8">
      <c r="A31" s="86" t="s">
        <v>584</v>
      </c>
      <c r="B31" s="91">
        <v>780000</v>
      </c>
      <c r="C31" s="92"/>
      <c r="D31" s="92">
        <v>0</v>
      </c>
      <c r="E31" s="203">
        <v>0</v>
      </c>
      <c r="F31" s="91">
        <f t="shared" si="1"/>
        <v>780000</v>
      </c>
      <c r="G31" s="92"/>
      <c r="H31" s="91"/>
    </row>
    <row r="32" spans="1:8">
      <c r="A32" s="86" t="s">
        <v>585</v>
      </c>
      <c r="B32" s="91">
        <v>1771000</v>
      </c>
      <c r="C32" s="92"/>
      <c r="D32" s="91">
        <v>486478</v>
      </c>
      <c r="E32" s="203">
        <v>0</v>
      </c>
      <c r="F32" s="91">
        <f t="shared" si="1"/>
        <v>2257478</v>
      </c>
      <c r="G32" s="92"/>
      <c r="H32" s="91"/>
    </row>
    <row r="33" spans="1:8">
      <c r="A33" s="86" t="s">
        <v>504</v>
      </c>
      <c r="B33" s="91">
        <v>1114000</v>
      </c>
      <c r="C33" s="92"/>
      <c r="D33" s="92">
        <v>0</v>
      </c>
      <c r="E33" s="91">
        <v>4967</v>
      </c>
      <c r="F33" s="91">
        <f t="shared" si="1"/>
        <v>1118967</v>
      </c>
      <c r="G33" s="92"/>
      <c r="H33" s="91"/>
    </row>
    <row r="34" spans="1:8" hidden="1">
      <c r="A34" s="200" t="s">
        <v>586</v>
      </c>
      <c r="B34" s="91"/>
      <c r="C34" s="202"/>
      <c r="D34" s="202"/>
      <c r="E34" s="203">
        <v>0</v>
      </c>
      <c r="F34" s="91">
        <f t="shared" si="1"/>
        <v>0</v>
      </c>
      <c r="G34" s="92"/>
      <c r="H34" s="91"/>
    </row>
    <row r="35" spans="1:8">
      <c r="A35" s="86" t="s">
        <v>55</v>
      </c>
      <c r="B35" s="91">
        <v>3244000</v>
      </c>
      <c r="C35" s="92"/>
      <c r="D35" s="92">
        <v>0</v>
      </c>
      <c r="E35" s="203">
        <v>0</v>
      </c>
      <c r="F35" s="91">
        <f t="shared" si="1"/>
        <v>3244000</v>
      </c>
      <c r="G35" s="92"/>
      <c r="H35" s="91"/>
    </row>
    <row r="36" spans="1:8" s="94" customFormat="1">
      <c r="A36" s="86" t="s">
        <v>52</v>
      </c>
      <c r="B36" s="91">
        <v>2809000</v>
      </c>
      <c r="C36" s="92"/>
      <c r="D36" s="92">
        <v>0</v>
      </c>
      <c r="E36" s="203">
        <v>0</v>
      </c>
      <c r="F36" s="91">
        <f t="shared" si="1"/>
        <v>2809000</v>
      </c>
      <c r="G36" s="92"/>
      <c r="H36" s="91"/>
    </row>
    <row r="37" spans="1:8">
      <c r="A37" s="86" t="s">
        <v>587</v>
      </c>
      <c r="B37" s="91">
        <v>2809000</v>
      </c>
      <c r="C37" s="92"/>
      <c r="D37" s="92">
        <v>0</v>
      </c>
      <c r="E37" s="203">
        <v>0</v>
      </c>
      <c r="F37" s="91">
        <f t="shared" si="1"/>
        <v>2809000</v>
      </c>
      <c r="G37" s="92"/>
      <c r="H37" s="91"/>
    </row>
    <row r="38" spans="1:8">
      <c r="A38" s="86" t="s">
        <v>588</v>
      </c>
      <c r="B38" s="91">
        <v>75000</v>
      </c>
      <c r="C38" s="92"/>
      <c r="D38" s="92">
        <v>0</v>
      </c>
      <c r="E38" s="203">
        <v>0</v>
      </c>
      <c r="F38" s="91">
        <f t="shared" si="1"/>
        <v>75000</v>
      </c>
      <c r="G38" s="92"/>
      <c r="H38" s="91"/>
    </row>
    <row r="39" spans="1:8">
      <c r="A39" s="86" t="s">
        <v>589</v>
      </c>
      <c r="B39" s="91">
        <v>757000000</v>
      </c>
      <c r="C39" s="92"/>
      <c r="D39" s="92">
        <v>0</v>
      </c>
      <c r="E39" s="203">
        <v>0</v>
      </c>
      <c r="F39" s="91">
        <f t="shared" si="1"/>
        <v>757000000</v>
      </c>
      <c r="G39" s="92"/>
      <c r="H39" s="91"/>
    </row>
    <row r="40" spans="1:8">
      <c r="A40" s="86" t="s">
        <v>235</v>
      </c>
      <c r="B40" s="91">
        <v>350000</v>
      </c>
      <c r="C40" s="92"/>
      <c r="D40" s="92">
        <v>0</v>
      </c>
      <c r="E40" s="203">
        <v>0</v>
      </c>
      <c r="F40" s="91">
        <f t="shared" si="1"/>
        <v>350000</v>
      </c>
      <c r="G40" s="92"/>
      <c r="H40" s="91"/>
    </row>
    <row r="41" spans="1:8" s="94" customFormat="1">
      <c r="A41" s="86" t="s">
        <v>590</v>
      </c>
      <c r="B41" s="91">
        <v>700000</v>
      </c>
      <c r="C41" s="92"/>
      <c r="D41" s="92">
        <v>0</v>
      </c>
      <c r="E41" s="203">
        <v>0</v>
      </c>
      <c r="F41" s="91">
        <f t="shared" si="1"/>
        <v>700000</v>
      </c>
      <c r="G41" s="92"/>
      <c r="H41" s="91"/>
    </row>
    <row r="42" spans="1:8">
      <c r="A42" s="86" t="s">
        <v>406</v>
      </c>
      <c r="B42" s="91">
        <v>17000000</v>
      </c>
      <c r="C42" s="92"/>
      <c r="D42" s="91">
        <v>42794539</v>
      </c>
      <c r="E42" s="203">
        <v>0</v>
      </c>
      <c r="F42" s="91">
        <f t="shared" si="1"/>
        <v>59794539</v>
      </c>
      <c r="G42" s="92"/>
      <c r="H42" s="91"/>
    </row>
    <row r="43" spans="1:8" ht="12" customHeight="1">
      <c r="A43" s="86" t="s">
        <v>591</v>
      </c>
      <c r="B43" s="91">
        <v>31154000</v>
      </c>
      <c r="C43" s="92"/>
      <c r="D43" s="92">
        <v>-28623776</v>
      </c>
      <c r="E43" s="91">
        <v>4000000</v>
      </c>
      <c r="F43" s="91">
        <f t="shared" si="1"/>
        <v>6530224</v>
      </c>
      <c r="G43" s="92"/>
      <c r="H43" s="91"/>
    </row>
    <row r="44" spans="1:8">
      <c r="A44" s="86" t="s">
        <v>796</v>
      </c>
      <c r="B44" s="92">
        <v>0</v>
      </c>
      <c r="C44" s="92"/>
      <c r="D44" s="92">
        <v>0</v>
      </c>
      <c r="E44" s="91">
        <v>174006</v>
      </c>
      <c r="F44" s="91">
        <f t="shared" si="1"/>
        <v>174006</v>
      </c>
      <c r="G44" s="92"/>
      <c r="H44" s="91"/>
    </row>
    <row r="45" spans="1:8" ht="14.25" hidden="1" customHeight="1">
      <c r="A45" s="200" t="s">
        <v>795</v>
      </c>
      <c r="B45" s="92"/>
      <c r="C45" s="92"/>
      <c r="D45" s="91"/>
      <c r="E45" s="203">
        <v>0</v>
      </c>
      <c r="F45" s="91">
        <f t="shared" si="1"/>
        <v>0</v>
      </c>
      <c r="G45" s="92"/>
      <c r="H45" s="91"/>
    </row>
    <row r="46" spans="1:8">
      <c r="A46" s="86" t="s">
        <v>910</v>
      </c>
      <c r="B46" s="92">
        <v>0</v>
      </c>
      <c r="C46" s="92"/>
      <c r="D46" s="91">
        <v>10</v>
      </c>
      <c r="E46" s="203">
        <v>0</v>
      </c>
      <c r="F46" s="91">
        <f t="shared" si="1"/>
        <v>10</v>
      </c>
      <c r="G46" s="92"/>
      <c r="H46" s="91"/>
    </row>
    <row r="47" spans="1:8">
      <c r="A47" s="234" t="s">
        <v>661</v>
      </c>
      <c r="B47" s="91">
        <v>1557000</v>
      </c>
      <c r="C47" s="92"/>
      <c r="D47" s="92">
        <v>0</v>
      </c>
      <c r="E47" s="203">
        <v>0</v>
      </c>
      <c r="F47" s="91">
        <f t="shared" si="1"/>
        <v>1557000</v>
      </c>
      <c r="G47" s="92"/>
      <c r="H47" s="91"/>
    </row>
    <row r="48" spans="1:8">
      <c r="A48" s="176" t="s">
        <v>592</v>
      </c>
      <c r="B48" s="178">
        <f>SUM(B49:B51)</f>
        <v>523360000</v>
      </c>
      <c r="C48" s="177">
        <f t="shared" ref="C48:H48" si="2">SUM(C49:C51)</f>
        <v>0</v>
      </c>
      <c r="D48" s="179">
        <f t="shared" si="2"/>
        <v>1940000</v>
      </c>
      <c r="E48" s="204">
        <f>SUM(E49:E51)</f>
        <v>0</v>
      </c>
      <c r="F48" s="178">
        <f>SUM(F49:F51)</f>
        <v>525300000</v>
      </c>
      <c r="G48" s="177">
        <f t="shared" si="2"/>
        <v>0</v>
      </c>
      <c r="H48" s="178">
        <f t="shared" si="2"/>
        <v>522457000</v>
      </c>
    </row>
    <row r="49" spans="1:8">
      <c r="A49" s="86" t="s">
        <v>838</v>
      </c>
      <c r="B49" s="91">
        <v>474952000</v>
      </c>
      <c r="C49" s="92"/>
      <c r="D49" s="91">
        <v>1940000</v>
      </c>
      <c r="E49" s="203">
        <v>0</v>
      </c>
      <c r="F49" s="91">
        <f t="shared" si="1"/>
        <v>476892000</v>
      </c>
      <c r="G49" s="92">
        <v>0</v>
      </c>
      <c r="H49" s="91">
        <v>482050000</v>
      </c>
    </row>
    <row r="50" spans="1:8">
      <c r="A50" s="86" t="s">
        <v>593</v>
      </c>
      <c r="B50" s="91">
        <v>6434000</v>
      </c>
      <c r="C50" s="92"/>
      <c r="D50" s="203">
        <v>0</v>
      </c>
      <c r="E50" s="203">
        <v>0</v>
      </c>
      <c r="F50" s="91">
        <f t="shared" si="1"/>
        <v>6434000</v>
      </c>
      <c r="G50" s="92">
        <v>0</v>
      </c>
      <c r="H50" s="91">
        <v>284000</v>
      </c>
    </row>
    <row r="51" spans="1:8" s="94" customFormat="1">
      <c r="A51" s="86" t="s">
        <v>46</v>
      </c>
      <c r="B51" s="91">
        <v>41974000</v>
      </c>
      <c r="C51" s="92"/>
      <c r="D51" s="203">
        <v>0</v>
      </c>
      <c r="E51" s="203">
        <v>0</v>
      </c>
      <c r="F51" s="91">
        <f t="shared" si="1"/>
        <v>41974000</v>
      </c>
      <c r="G51" s="92">
        <v>0</v>
      </c>
      <c r="H51" s="91">
        <v>40123000</v>
      </c>
    </row>
    <row r="52" spans="1:8">
      <c r="A52" s="176" t="s">
        <v>594</v>
      </c>
      <c r="B52" s="178">
        <f>SUM(B53:B60)</f>
        <v>439747000</v>
      </c>
      <c r="C52" s="177">
        <f t="shared" ref="C52:H52" si="3">SUM(C53:C60)</f>
        <v>0</v>
      </c>
      <c r="D52" s="178">
        <f t="shared" si="3"/>
        <v>13183290</v>
      </c>
      <c r="E52" s="178">
        <f>SUM(E53:E60)</f>
        <v>39129</v>
      </c>
      <c r="F52" s="178">
        <f t="shared" si="3"/>
        <v>452969419</v>
      </c>
      <c r="G52" s="177">
        <f t="shared" si="3"/>
        <v>0</v>
      </c>
      <c r="H52" s="178">
        <f t="shared" si="3"/>
        <v>449076875</v>
      </c>
    </row>
    <row r="53" spans="1:8">
      <c r="A53" s="86" t="s">
        <v>39</v>
      </c>
      <c r="B53" s="91">
        <v>354023000</v>
      </c>
      <c r="C53" s="92"/>
      <c r="D53" s="91">
        <v>10143464</v>
      </c>
      <c r="E53" s="92">
        <v>0</v>
      </c>
      <c r="F53" s="91">
        <f t="shared" si="1"/>
        <v>364166464</v>
      </c>
      <c r="G53" s="92">
        <v>0</v>
      </c>
      <c r="H53" s="91">
        <v>352756000</v>
      </c>
    </row>
    <row r="54" spans="1:8">
      <c r="A54" s="86" t="s">
        <v>595</v>
      </c>
      <c r="B54" s="91">
        <v>4156000</v>
      </c>
      <c r="C54" s="92"/>
      <c r="D54" s="92">
        <v>0</v>
      </c>
      <c r="E54" s="92">
        <v>0</v>
      </c>
      <c r="F54" s="91">
        <f t="shared" si="1"/>
        <v>4156000</v>
      </c>
      <c r="G54" s="92">
        <v>0</v>
      </c>
      <c r="H54" s="91">
        <v>4421000</v>
      </c>
    </row>
    <row r="55" spans="1:8">
      <c r="A55" s="86" t="s">
        <v>40</v>
      </c>
      <c r="B55" s="91">
        <v>33314000</v>
      </c>
      <c r="C55" s="92"/>
      <c r="D55" s="92">
        <v>0</v>
      </c>
      <c r="E55" s="92">
        <v>0</v>
      </c>
      <c r="F55" s="91">
        <f t="shared" si="1"/>
        <v>33314000</v>
      </c>
      <c r="G55" s="92">
        <v>0</v>
      </c>
      <c r="H55" s="91">
        <v>41616000</v>
      </c>
    </row>
    <row r="56" spans="1:8">
      <c r="A56" s="86" t="s">
        <v>161</v>
      </c>
      <c r="B56" s="91">
        <v>16067000</v>
      </c>
      <c r="C56" s="92"/>
      <c r="D56" s="91">
        <v>1691345</v>
      </c>
      <c r="E56" s="92">
        <v>0</v>
      </c>
      <c r="F56" s="91">
        <f t="shared" si="1"/>
        <v>17758345</v>
      </c>
      <c r="G56" s="92">
        <v>0</v>
      </c>
      <c r="H56" s="91">
        <v>19957000</v>
      </c>
    </row>
    <row r="57" spans="1:8">
      <c r="A57" s="86" t="s">
        <v>370</v>
      </c>
      <c r="B57" s="91">
        <v>13188000</v>
      </c>
      <c r="C57" s="92"/>
      <c r="D57" s="91">
        <v>942376</v>
      </c>
      <c r="E57" s="92">
        <v>0</v>
      </c>
      <c r="F57" s="91">
        <f t="shared" si="1"/>
        <v>14130376</v>
      </c>
      <c r="G57" s="92">
        <v>0</v>
      </c>
      <c r="H57" s="91">
        <v>12851000</v>
      </c>
    </row>
    <row r="58" spans="1:8" s="94" customFormat="1">
      <c r="A58" s="86" t="s">
        <v>837</v>
      </c>
      <c r="B58" s="91">
        <v>13484000</v>
      </c>
      <c r="C58" s="92"/>
      <c r="D58" s="91">
        <v>132115</v>
      </c>
      <c r="E58" s="91">
        <v>39129</v>
      </c>
      <c r="F58" s="91">
        <f t="shared" si="1"/>
        <v>13655244</v>
      </c>
      <c r="G58" s="92">
        <v>0</v>
      </c>
      <c r="H58" s="91">
        <v>11686851</v>
      </c>
    </row>
    <row r="59" spans="1:8">
      <c r="A59" s="86" t="s">
        <v>596</v>
      </c>
      <c r="B59" s="91">
        <v>3366000</v>
      </c>
      <c r="C59" s="92"/>
      <c r="D59" s="91">
        <v>273990</v>
      </c>
      <c r="E59" s="92">
        <v>0</v>
      </c>
      <c r="F59" s="91">
        <f t="shared" si="1"/>
        <v>3639990</v>
      </c>
      <c r="G59" s="92">
        <v>0</v>
      </c>
      <c r="H59" s="91">
        <v>3498024</v>
      </c>
    </row>
    <row r="60" spans="1:8">
      <c r="A60" s="86" t="s">
        <v>597</v>
      </c>
      <c r="B60" s="91">
        <v>2149000</v>
      </c>
      <c r="C60" s="92"/>
      <c r="D60" s="92">
        <v>0</v>
      </c>
      <c r="E60" s="92">
        <v>0</v>
      </c>
      <c r="F60" s="91">
        <f t="shared" si="1"/>
        <v>2149000</v>
      </c>
      <c r="G60" s="92">
        <v>0</v>
      </c>
      <c r="H60" s="91">
        <v>2291000</v>
      </c>
    </row>
    <row r="61" spans="1:8">
      <c r="A61" s="176" t="s">
        <v>598</v>
      </c>
      <c r="B61" s="178">
        <f t="shared" ref="B61:H61" si="4">SUM(B62:B79)</f>
        <v>114357000</v>
      </c>
      <c r="C61" s="177">
        <f t="shared" si="4"/>
        <v>0</v>
      </c>
      <c r="D61" s="178">
        <f t="shared" si="4"/>
        <v>8226588</v>
      </c>
      <c r="E61" s="204">
        <f t="shared" si="4"/>
        <v>123260</v>
      </c>
      <c r="F61" s="178">
        <f t="shared" si="4"/>
        <v>122706848</v>
      </c>
      <c r="G61" s="177">
        <f t="shared" si="4"/>
        <v>0</v>
      </c>
      <c r="H61" s="178">
        <f t="shared" si="4"/>
        <v>358671487</v>
      </c>
    </row>
    <row r="62" spans="1:8">
      <c r="A62" s="86" t="s">
        <v>56</v>
      </c>
      <c r="B62" s="91">
        <v>5680000</v>
      </c>
      <c r="C62" s="92"/>
      <c r="D62" s="91">
        <v>87000</v>
      </c>
      <c r="E62" s="92">
        <v>0</v>
      </c>
      <c r="F62" s="91">
        <f t="shared" si="1"/>
        <v>5767000</v>
      </c>
      <c r="G62" s="92">
        <v>0</v>
      </c>
      <c r="H62" s="91">
        <v>5683000</v>
      </c>
    </row>
    <row r="63" spans="1:8">
      <c r="A63" s="86" t="s">
        <v>599</v>
      </c>
      <c r="B63" s="91">
        <v>8452000</v>
      </c>
      <c r="C63" s="92"/>
      <c r="D63" s="91">
        <v>689550</v>
      </c>
      <c r="E63" s="92">
        <v>0</v>
      </c>
      <c r="F63" s="91">
        <f t="shared" si="1"/>
        <v>9141550</v>
      </c>
      <c r="G63" s="92">
        <v>0</v>
      </c>
      <c r="H63" s="91">
        <v>11581665</v>
      </c>
    </row>
    <row r="64" spans="1:8">
      <c r="A64" s="86" t="s">
        <v>600</v>
      </c>
      <c r="B64" s="91">
        <v>12714000</v>
      </c>
      <c r="C64" s="92"/>
      <c r="D64" s="92">
        <v>0</v>
      </c>
      <c r="E64" s="91">
        <v>22820</v>
      </c>
      <c r="F64" s="91">
        <f t="shared" si="1"/>
        <v>12736820</v>
      </c>
      <c r="G64" s="92">
        <v>0</v>
      </c>
      <c r="H64" s="91">
        <v>16025000</v>
      </c>
    </row>
    <row r="65" spans="1:8">
      <c r="A65" s="86" t="s">
        <v>926</v>
      </c>
      <c r="B65" s="92">
        <v>0</v>
      </c>
      <c r="C65" s="92"/>
      <c r="D65" s="91">
        <v>88208</v>
      </c>
      <c r="E65" s="92">
        <v>0</v>
      </c>
      <c r="F65" s="91">
        <f t="shared" si="1"/>
        <v>88208</v>
      </c>
      <c r="G65" s="92"/>
      <c r="H65" s="91"/>
    </row>
    <row r="66" spans="1:8">
      <c r="A66" s="86" t="s">
        <v>927</v>
      </c>
      <c r="B66" s="92">
        <v>0</v>
      </c>
      <c r="C66" s="92"/>
      <c r="D66" s="91">
        <v>97712</v>
      </c>
      <c r="E66" s="92">
        <v>0</v>
      </c>
      <c r="F66" s="91">
        <f t="shared" si="1"/>
        <v>97712</v>
      </c>
      <c r="G66" s="92"/>
      <c r="H66" s="91"/>
    </row>
    <row r="67" spans="1:8">
      <c r="A67" s="86" t="s">
        <v>601</v>
      </c>
      <c r="B67" s="91">
        <v>8439000</v>
      </c>
      <c r="C67" s="92"/>
      <c r="D67" s="91">
        <v>1251682</v>
      </c>
      <c r="E67" s="92">
        <v>0</v>
      </c>
      <c r="F67" s="91">
        <f t="shared" si="1"/>
        <v>9690682</v>
      </c>
      <c r="G67" s="92">
        <v>0</v>
      </c>
      <c r="H67" s="92">
        <v>8864000</v>
      </c>
    </row>
    <row r="68" spans="1:8">
      <c r="A68" s="86" t="s">
        <v>466</v>
      </c>
      <c r="B68" s="91">
        <v>191000</v>
      </c>
      <c r="C68" s="92"/>
      <c r="D68" s="91">
        <v>1555000</v>
      </c>
      <c r="E68" s="92">
        <v>0</v>
      </c>
      <c r="F68" s="91">
        <f t="shared" si="1"/>
        <v>1746000</v>
      </c>
      <c r="G68" s="92">
        <v>0</v>
      </c>
      <c r="H68" s="91">
        <v>226000</v>
      </c>
    </row>
    <row r="69" spans="1:8">
      <c r="A69" s="86" t="s">
        <v>44</v>
      </c>
      <c r="B69" s="91">
        <v>1555000</v>
      </c>
      <c r="C69" s="92"/>
      <c r="D69" s="92">
        <v>-1555000</v>
      </c>
      <c r="E69" s="92">
        <v>0</v>
      </c>
      <c r="F69" s="92">
        <f t="shared" si="1"/>
        <v>0</v>
      </c>
      <c r="G69" s="92">
        <v>0</v>
      </c>
      <c r="H69" s="91">
        <v>2223530</v>
      </c>
    </row>
    <row r="70" spans="1:8">
      <c r="A70" s="86" t="s">
        <v>911</v>
      </c>
      <c r="B70" s="91">
        <v>238000</v>
      </c>
      <c r="C70" s="92"/>
      <c r="D70" s="91">
        <v>879000</v>
      </c>
      <c r="E70" s="92">
        <v>0</v>
      </c>
      <c r="F70" s="91">
        <f t="shared" si="1"/>
        <v>1117000</v>
      </c>
      <c r="G70" s="92">
        <v>0</v>
      </c>
      <c r="H70" s="91">
        <v>249000</v>
      </c>
    </row>
    <row r="71" spans="1:8" hidden="1">
      <c r="A71" s="200" t="s">
        <v>839</v>
      </c>
      <c r="B71" s="91">
        <v>0</v>
      </c>
      <c r="C71" s="92"/>
      <c r="D71" s="91">
        <v>0</v>
      </c>
      <c r="E71" s="92">
        <v>0</v>
      </c>
      <c r="F71" s="91">
        <f t="shared" si="1"/>
        <v>0</v>
      </c>
      <c r="G71" s="92">
        <v>0</v>
      </c>
      <c r="H71" s="91">
        <v>229635000</v>
      </c>
    </row>
    <row r="72" spans="1:8">
      <c r="A72" s="86" t="s">
        <v>602</v>
      </c>
      <c r="B72" s="91">
        <v>40021000</v>
      </c>
      <c r="C72" s="92"/>
      <c r="D72" s="91">
        <v>4823854</v>
      </c>
      <c r="E72" s="91">
        <v>100440</v>
      </c>
      <c r="F72" s="91">
        <f t="shared" si="1"/>
        <v>44945294</v>
      </c>
      <c r="G72" s="92">
        <v>0</v>
      </c>
      <c r="H72" s="91">
        <v>45623458</v>
      </c>
    </row>
    <row r="73" spans="1:8">
      <c r="A73" s="86" t="s">
        <v>603</v>
      </c>
      <c r="B73" s="91">
        <v>28498000</v>
      </c>
      <c r="C73" s="92"/>
      <c r="D73" s="92">
        <v>0</v>
      </c>
      <c r="E73" s="92">
        <v>0</v>
      </c>
      <c r="F73" s="91">
        <f t="shared" si="1"/>
        <v>28498000</v>
      </c>
      <c r="G73" s="92">
        <v>0</v>
      </c>
      <c r="H73" s="91">
        <v>32694834</v>
      </c>
    </row>
    <row r="74" spans="1:8">
      <c r="A74" s="86" t="s">
        <v>604</v>
      </c>
      <c r="B74" s="91">
        <v>3121000</v>
      </c>
      <c r="C74" s="92"/>
      <c r="D74" s="92">
        <v>0</v>
      </c>
      <c r="E74" s="92">
        <v>0</v>
      </c>
      <c r="F74" s="91">
        <f t="shared" si="1"/>
        <v>3121000</v>
      </c>
      <c r="G74" s="92">
        <v>0</v>
      </c>
      <c r="H74" s="91">
        <v>551000</v>
      </c>
    </row>
    <row r="75" spans="1:8">
      <c r="A75" s="86" t="s">
        <v>605</v>
      </c>
      <c r="B75" s="91">
        <v>1302000</v>
      </c>
      <c r="C75" s="92"/>
      <c r="D75" s="91">
        <v>309582</v>
      </c>
      <c r="E75" s="92">
        <v>0</v>
      </c>
      <c r="F75" s="91">
        <f t="shared" ref="F75:F128" si="5">SUM(B75:E75)</f>
        <v>1611582</v>
      </c>
      <c r="G75" s="92">
        <v>0</v>
      </c>
      <c r="H75" s="91">
        <v>1771000</v>
      </c>
    </row>
    <row r="76" spans="1:8">
      <c r="A76" s="86" t="s">
        <v>606</v>
      </c>
      <c r="B76" s="91">
        <v>1278000</v>
      </c>
      <c r="C76" s="92"/>
      <c r="D76" s="92">
        <v>0</v>
      </c>
      <c r="E76" s="92">
        <v>0</v>
      </c>
      <c r="F76" s="91">
        <f t="shared" si="5"/>
        <v>1278000</v>
      </c>
      <c r="G76" s="92">
        <v>0</v>
      </c>
      <c r="H76" s="91">
        <v>1300000</v>
      </c>
    </row>
    <row r="77" spans="1:8">
      <c r="A77" s="86" t="s">
        <v>607</v>
      </c>
      <c r="B77" s="91">
        <v>2318000</v>
      </c>
      <c r="C77" s="92"/>
      <c r="D77" s="92">
        <v>0</v>
      </c>
      <c r="E77" s="92">
        <v>0</v>
      </c>
      <c r="F77" s="91">
        <f t="shared" si="5"/>
        <v>2318000</v>
      </c>
      <c r="G77" s="92">
        <v>0</v>
      </c>
      <c r="H77" s="91">
        <v>2000000</v>
      </c>
    </row>
    <row r="78" spans="1:8">
      <c r="A78" s="86" t="s">
        <v>608</v>
      </c>
      <c r="B78" s="91">
        <v>550000</v>
      </c>
      <c r="C78" s="92"/>
      <c r="D78" s="92">
        <v>0</v>
      </c>
      <c r="E78" s="92">
        <v>0</v>
      </c>
      <c r="F78" s="91">
        <f t="shared" si="5"/>
        <v>550000</v>
      </c>
      <c r="G78" s="92"/>
      <c r="H78" s="91"/>
    </row>
    <row r="79" spans="1:8" ht="9" hidden="1" customHeight="1">
      <c r="A79" s="200" t="s">
        <v>797</v>
      </c>
      <c r="B79" s="202"/>
      <c r="C79" s="202"/>
      <c r="D79" s="202">
        <v>0</v>
      </c>
      <c r="E79" s="202"/>
      <c r="F79" s="201">
        <f t="shared" si="5"/>
        <v>0</v>
      </c>
      <c r="G79" s="92">
        <v>0</v>
      </c>
      <c r="H79" s="91">
        <v>244000</v>
      </c>
    </row>
    <row r="80" spans="1:8">
      <c r="A80" s="176" t="s">
        <v>609</v>
      </c>
      <c r="B80" s="178">
        <f>SUM(B81:B82)</f>
        <v>5212000</v>
      </c>
      <c r="C80" s="177">
        <f t="shared" ref="C80:H80" si="6">SUM(C81)</f>
        <v>0</v>
      </c>
      <c r="D80" s="204">
        <f>SUM(D81:D82)</f>
        <v>445045</v>
      </c>
      <c r="E80" s="204">
        <f>SUM(E81:E82)</f>
        <v>0</v>
      </c>
      <c r="F80" s="178">
        <f>SUM(F81:F82)</f>
        <v>5657045</v>
      </c>
      <c r="G80" s="177">
        <f t="shared" si="6"/>
        <v>0</v>
      </c>
      <c r="H80" s="178">
        <f t="shared" si="6"/>
        <v>6078000</v>
      </c>
    </row>
    <row r="81" spans="1:8">
      <c r="A81" s="86" t="s">
        <v>610</v>
      </c>
      <c r="B81" s="91">
        <v>4712000</v>
      </c>
      <c r="C81" s="92"/>
      <c r="D81" s="91">
        <v>445045</v>
      </c>
      <c r="E81" s="92">
        <v>0</v>
      </c>
      <c r="F81" s="91">
        <f t="shared" si="5"/>
        <v>5157045</v>
      </c>
      <c r="G81" s="92">
        <v>0</v>
      </c>
      <c r="H81" s="91">
        <v>6078000</v>
      </c>
    </row>
    <row r="82" spans="1:8">
      <c r="A82" s="86" t="s">
        <v>840</v>
      </c>
      <c r="B82" s="91">
        <v>500000</v>
      </c>
      <c r="C82" s="92"/>
      <c r="D82" s="92">
        <v>0</v>
      </c>
      <c r="E82" s="92">
        <v>0</v>
      </c>
      <c r="F82" s="91">
        <f t="shared" si="5"/>
        <v>500000</v>
      </c>
      <c r="G82" s="92"/>
      <c r="H82" s="91"/>
    </row>
    <row r="83" spans="1:8">
      <c r="A83" s="176" t="s">
        <v>611</v>
      </c>
      <c r="B83" s="178">
        <f>SUM(B84:B88)</f>
        <v>14285000</v>
      </c>
      <c r="C83" s="178">
        <f t="shared" ref="C83:F83" si="7">SUM(C84:C88)</f>
        <v>0</v>
      </c>
      <c r="D83" s="178">
        <f t="shared" si="7"/>
        <v>1825482</v>
      </c>
      <c r="E83" s="204">
        <f>SUM(E84:E88)</f>
        <v>0</v>
      </c>
      <c r="F83" s="178">
        <f t="shared" si="7"/>
        <v>16110482</v>
      </c>
      <c r="G83" s="177">
        <f t="shared" ref="G83:H83" si="8">SUM(G84:G86)</f>
        <v>0</v>
      </c>
      <c r="H83" s="178">
        <f t="shared" si="8"/>
        <v>16346611</v>
      </c>
    </row>
    <row r="84" spans="1:8">
      <c r="A84" s="86" t="s">
        <v>160</v>
      </c>
      <c r="B84" s="91">
        <v>4255000</v>
      </c>
      <c r="C84" s="92"/>
      <c r="D84" s="92">
        <v>0</v>
      </c>
      <c r="E84" s="92">
        <v>0</v>
      </c>
      <c r="F84" s="91">
        <f t="shared" si="5"/>
        <v>4255000</v>
      </c>
      <c r="G84" s="92">
        <v>0</v>
      </c>
      <c r="H84" s="91">
        <v>5400561</v>
      </c>
    </row>
    <row r="85" spans="1:8">
      <c r="A85" s="86" t="s">
        <v>913</v>
      </c>
      <c r="B85" s="91">
        <v>6790000</v>
      </c>
      <c r="C85" s="92"/>
      <c r="D85" s="91">
        <v>864000</v>
      </c>
      <c r="E85" s="92">
        <v>0</v>
      </c>
      <c r="F85" s="91">
        <f t="shared" si="5"/>
        <v>7654000</v>
      </c>
      <c r="G85" s="92">
        <v>0</v>
      </c>
      <c r="H85" s="91">
        <v>10334050</v>
      </c>
    </row>
    <row r="86" spans="1:8">
      <c r="A86" s="86" t="s">
        <v>652</v>
      </c>
      <c r="B86" s="91">
        <v>2332000</v>
      </c>
      <c r="C86" s="92"/>
      <c r="D86" s="91">
        <v>476881</v>
      </c>
      <c r="E86" s="92">
        <v>0</v>
      </c>
      <c r="F86" s="91">
        <f t="shared" si="5"/>
        <v>2808881</v>
      </c>
      <c r="G86" s="92">
        <v>0</v>
      </c>
      <c r="H86" s="91">
        <v>612000</v>
      </c>
    </row>
    <row r="87" spans="1:8">
      <c r="A87" s="86" t="s">
        <v>798</v>
      </c>
      <c r="B87" s="91">
        <v>296000</v>
      </c>
      <c r="C87" s="92"/>
      <c r="D87" s="91">
        <v>484601</v>
      </c>
      <c r="E87" s="92">
        <v>0</v>
      </c>
      <c r="F87" s="91">
        <f t="shared" si="5"/>
        <v>780601</v>
      </c>
      <c r="G87" s="92"/>
      <c r="H87" s="91"/>
    </row>
    <row r="88" spans="1:8">
      <c r="A88" s="86" t="s">
        <v>612</v>
      </c>
      <c r="B88" s="91">
        <v>612000</v>
      </c>
      <c r="C88" s="92"/>
      <c r="D88" s="92">
        <v>0</v>
      </c>
      <c r="E88" s="92">
        <v>0</v>
      </c>
      <c r="F88" s="91">
        <f t="shared" si="5"/>
        <v>612000</v>
      </c>
      <c r="G88" s="92"/>
      <c r="H88" s="91"/>
    </row>
    <row r="89" spans="1:8">
      <c r="A89" s="176" t="s">
        <v>613</v>
      </c>
      <c r="B89" s="178">
        <f>SUM(B90:B96)</f>
        <v>297895000</v>
      </c>
      <c r="C89" s="177">
        <f t="shared" ref="C89:H89" si="9">SUM(C90:C96)</f>
        <v>0</v>
      </c>
      <c r="D89" s="178">
        <f t="shared" si="9"/>
        <v>30219129</v>
      </c>
      <c r="E89" s="204">
        <f>SUM(E90:E91)</f>
        <v>0</v>
      </c>
      <c r="F89" s="178">
        <f t="shared" si="9"/>
        <v>328114129</v>
      </c>
      <c r="G89" s="177">
        <f t="shared" si="9"/>
        <v>0</v>
      </c>
      <c r="H89" s="178">
        <f t="shared" si="9"/>
        <v>320358000</v>
      </c>
    </row>
    <row r="90" spans="1:8">
      <c r="A90" s="86" t="s">
        <v>614</v>
      </c>
      <c r="B90" s="91">
        <v>1247000</v>
      </c>
      <c r="C90" s="92"/>
      <c r="D90" s="91">
        <v>387075</v>
      </c>
      <c r="E90" s="92">
        <v>0</v>
      </c>
      <c r="F90" s="91">
        <f t="shared" si="5"/>
        <v>1634075</v>
      </c>
      <c r="G90" s="92">
        <v>0</v>
      </c>
      <c r="H90" s="91">
        <v>493000</v>
      </c>
    </row>
    <row r="91" spans="1:8">
      <c r="A91" s="86" t="s">
        <v>43</v>
      </c>
      <c r="B91" s="91">
        <v>216884000</v>
      </c>
      <c r="C91" s="92"/>
      <c r="D91" s="91">
        <v>13446715</v>
      </c>
      <c r="E91" s="92">
        <v>0</v>
      </c>
      <c r="F91" s="91">
        <f t="shared" si="5"/>
        <v>230330715</v>
      </c>
      <c r="G91" s="92">
        <v>0</v>
      </c>
      <c r="H91" s="91">
        <v>256937000</v>
      </c>
    </row>
    <row r="92" spans="1:8">
      <c r="A92" s="86" t="s">
        <v>467</v>
      </c>
      <c r="B92" s="91">
        <v>2461000</v>
      </c>
      <c r="C92" s="92"/>
      <c r="D92" s="91">
        <v>480000</v>
      </c>
      <c r="E92" s="92">
        <v>0</v>
      </c>
      <c r="F92" s="91">
        <f t="shared" si="5"/>
        <v>2941000</v>
      </c>
      <c r="G92" s="92">
        <v>0</v>
      </c>
      <c r="H92" s="91">
        <v>2362000</v>
      </c>
    </row>
    <row r="93" spans="1:8">
      <c r="A93" s="86" t="s">
        <v>841</v>
      </c>
      <c r="B93" s="91">
        <v>34544000</v>
      </c>
      <c r="C93" s="92"/>
      <c r="D93" s="92">
        <v>0</v>
      </c>
      <c r="E93" s="92">
        <v>0</v>
      </c>
      <c r="F93" s="91">
        <f t="shared" si="5"/>
        <v>34544000</v>
      </c>
      <c r="G93" s="92">
        <v>0</v>
      </c>
      <c r="H93" s="91">
        <v>35930000</v>
      </c>
    </row>
    <row r="94" spans="1:8">
      <c r="A94" s="86" t="s">
        <v>842</v>
      </c>
      <c r="B94" s="91">
        <v>18694000</v>
      </c>
      <c r="C94" s="92"/>
      <c r="D94" s="91">
        <v>6770339</v>
      </c>
      <c r="E94" s="92">
        <v>0</v>
      </c>
      <c r="F94" s="91">
        <f t="shared" si="5"/>
        <v>25464339</v>
      </c>
      <c r="G94" s="92">
        <v>0</v>
      </c>
      <c r="H94" s="91">
        <v>14636000</v>
      </c>
    </row>
    <row r="95" spans="1:8">
      <c r="A95" s="86" t="s">
        <v>843</v>
      </c>
      <c r="B95" s="91">
        <v>23865000</v>
      </c>
      <c r="C95" s="92"/>
      <c r="D95" s="91">
        <v>9135000</v>
      </c>
      <c r="E95" s="92">
        <v>0</v>
      </c>
      <c r="F95" s="91">
        <f t="shared" si="5"/>
        <v>33000000</v>
      </c>
      <c r="G95" s="92"/>
      <c r="H95" s="91"/>
    </row>
    <row r="96" spans="1:8">
      <c r="A96" s="86" t="s">
        <v>799</v>
      </c>
      <c r="B96" s="91">
        <v>200000</v>
      </c>
      <c r="C96" s="92"/>
      <c r="D96" s="92">
        <v>0</v>
      </c>
      <c r="E96" s="92">
        <v>0</v>
      </c>
      <c r="F96" s="91">
        <f t="shared" si="5"/>
        <v>200000</v>
      </c>
      <c r="G96" s="92">
        <v>0</v>
      </c>
      <c r="H96" s="91">
        <v>10000000</v>
      </c>
    </row>
    <row r="97" spans="1:8">
      <c r="A97" s="176" t="s">
        <v>615</v>
      </c>
      <c r="B97" s="178">
        <f>SUM(B98:B107)</f>
        <v>54823000</v>
      </c>
      <c r="C97" s="177">
        <f t="shared" ref="C97:H97" si="10">SUM(C98:C107)</f>
        <v>0</v>
      </c>
      <c r="D97" s="178">
        <f t="shared" si="10"/>
        <v>7843618</v>
      </c>
      <c r="E97" s="204">
        <f>SUM(E98:E107)</f>
        <v>266353</v>
      </c>
      <c r="F97" s="178">
        <f t="shared" si="10"/>
        <v>62932971</v>
      </c>
      <c r="G97" s="177">
        <f t="shared" si="10"/>
        <v>0</v>
      </c>
      <c r="H97" s="178">
        <f t="shared" si="10"/>
        <v>54423265</v>
      </c>
    </row>
    <row r="98" spans="1:8">
      <c r="A98" s="86" t="s">
        <v>616</v>
      </c>
      <c r="B98" s="91">
        <v>9983000</v>
      </c>
      <c r="C98" s="92"/>
      <c r="D98" s="92">
        <v>-2583254</v>
      </c>
      <c r="E98" s="91">
        <v>65654</v>
      </c>
      <c r="F98" s="91">
        <f t="shared" si="5"/>
        <v>7465400</v>
      </c>
      <c r="G98" s="92">
        <v>0</v>
      </c>
      <c r="H98" s="91">
        <v>12369000</v>
      </c>
    </row>
    <row r="99" spans="1:8">
      <c r="A99" s="86" t="s">
        <v>617</v>
      </c>
      <c r="B99" s="91">
        <v>12351000</v>
      </c>
      <c r="C99" s="92"/>
      <c r="D99" s="92">
        <v>-4840099</v>
      </c>
      <c r="E99" s="92">
        <v>0</v>
      </c>
      <c r="F99" s="91">
        <f t="shared" si="5"/>
        <v>7510901</v>
      </c>
      <c r="G99" s="92">
        <v>0</v>
      </c>
      <c r="H99" s="91">
        <v>10670000</v>
      </c>
    </row>
    <row r="100" spans="1:8">
      <c r="A100" s="86" t="s">
        <v>618</v>
      </c>
      <c r="B100" s="91">
        <v>1904000</v>
      </c>
      <c r="C100" s="92"/>
      <c r="D100" s="91">
        <v>2393411</v>
      </c>
      <c r="E100" s="92">
        <v>0</v>
      </c>
      <c r="F100" s="91">
        <f t="shared" si="5"/>
        <v>4297411</v>
      </c>
      <c r="G100" s="92">
        <v>0</v>
      </c>
      <c r="H100" s="91">
        <v>1876000</v>
      </c>
    </row>
    <row r="101" spans="1:8">
      <c r="A101" s="86" t="s">
        <v>619</v>
      </c>
      <c r="B101" s="91">
        <v>7126000</v>
      </c>
      <c r="C101" s="92"/>
      <c r="D101" s="91">
        <v>68330</v>
      </c>
      <c r="E101" s="91">
        <v>5555</v>
      </c>
      <c r="F101" s="91">
        <f t="shared" si="5"/>
        <v>7199885</v>
      </c>
      <c r="G101" s="92">
        <v>0</v>
      </c>
      <c r="H101" s="91">
        <v>7215676</v>
      </c>
    </row>
    <row r="102" spans="1:8">
      <c r="A102" s="86" t="s">
        <v>620</v>
      </c>
      <c r="B102" s="91">
        <v>1221000</v>
      </c>
      <c r="C102" s="92"/>
      <c r="D102" s="92">
        <v>0</v>
      </c>
      <c r="E102" s="92">
        <v>0</v>
      </c>
      <c r="F102" s="91">
        <f t="shared" si="5"/>
        <v>1221000</v>
      </c>
      <c r="G102" s="92">
        <v>0</v>
      </c>
      <c r="H102" s="91">
        <v>1352000</v>
      </c>
    </row>
    <row r="103" spans="1:8">
      <c r="A103" s="86" t="s">
        <v>621</v>
      </c>
      <c r="B103" s="91">
        <v>830000</v>
      </c>
      <c r="C103" s="92"/>
      <c r="D103" s="92">
        <v>0</v>
      </c>
      <c r="E103" s="92">
        <v>0</v>
      </c>
      <c r="F103" s="91">
        <f t="shared" si="5"/>
        <v>830000</v>
      </c>
      <c r="G103" s="92">
        <v>0</v>
      </c>
      <c r="H103" s="92">
        <v>868000</v>
      </c>
    </row>
    <row r="104" spans="1:8">
      <c r="A104" s="86" t="s">
        <v>651</v>
      </c>
      <c r="B104" s="91">
        <v>1565000</v>
      </c>
      <c r="C104" s="92"/>
      <c r="D104" s="91">
        <v>137274</v>
      </c>
      <c r="E104" s="92">
        <v>0</v>
      </c>
      <c r="F104" s="91">
        <f t="shared" si="5"/>
        <v>1702274</v>
      </c>
      <c r="G104" s="92"/>
      <c r="H104" s="92"/>
    </row>
    <row r="105" spans="1:8">
      <c r="A105" s="86" t="s">
        <v>622</v>
      </c>
      <c r="B105" s="91">
        <v>19652000</v>
      </c>
      <c r="C105" s="92"/>
      <c r="D105" s="91">
        <v>362520</v>
      </c>
      <c r="E105" s="91">
        <v>195144</v>
      </c>
      <c r="F105" s="91">
        <f t="shared" si="5"/>
        <v>20209664</v>
      </c>
      <c r="G105" s="92">
        <v>0</v>
      </c>
      <c r="H105" s="92">
        <v>19823589</v>
      </c>
    </row>
    <row r="106" spans="1:8">
      <c r="A106" s="86" t="s">
        <v>844</v>
      </c>
      <c r="B106" s="92">
        <v>0</v>
      </c>
      <c r="C106" s="92"/>
      <c r="D106" s="91">
        <v>12305436</v>
      </c>
      <c r="E106" s="92">
        <v>0</v>
      </c>
      <c r="F106" s="91">
        <f t="shared" si="5"/>
        <v>12305436</v>
      </c>
      <c r="G106" s="92"/>
      <c r="H106" s="92"/>
    </row>
    <row r="107" spans="1:8">
      <c r="A107" s="86" t="s">
        <v>623</v>
      </c>
      <c r="B107" s="91">
        <v>191000</v>
      </c>
      <c r="C107" s="92"/>
      <c r="D107" s="92">
        <v>0</v>
      </c>
      <c r="E107" s="92">
        <v>0</v>
      </c>
      <c r="F107" s="91">
        <f t="shared" si="5"/>
        <v>191000</v>
      </c>
      <c r="G107" s="92">
        <v>0</v>
      </c>
      <c r="H107" s="92">
        <v>249000</v>
      </c>
    </row>
    <row r="108" spans="1:8">
      <c r="A108" s="176" t="s">
        <v>624</v>
      </c>
      <c r="B108" s="178">
        <f>SUM(B109:B115)</f>
        <v>324526000</v>
      </c>
      <c r="C108" s="177">
        <f>SUM(C109:C115)</f>
        <v>0</v>
      </c>
      <c r="D108" s="178">
        <f>SUM(D109:D115)</f>
        <v>8138435</v>
      </c>
      <c r="E108" s="178">
        <f>SUM(E109:E115)</f>
        <v>138900</v>
      </c>
      <c r="F108" s="178">
        <f>SUM(F109:F115)</f>
        <v>332803335</v>
      </c>
      <c r="G108" s="177">
        <f t="shared" ref="G108:H108" si="11">SUM(G109:G114)</f>
        <v>0</v>
      </c>
      <c r="H108" s="178">
        <f t="shared" si="11"/>
        <v>383683000</v>
      </c>
    </row>
    <row r="109" spans="1:8">
      <c r="A109" s="86" t="s">
        <v>51</v>
      </c>
      <c r="B109" s="91">
        <v>266966000</v>
      </c>
      <c r="C109" s="92"/>
      <c r="D109" s="91">
        <v>6833826</v>
      </c>
      <c r="E109" s="92">
        <v>0</v>
      </c>
      <c r="F109" s="91">
        <f t="shared" si="5"/>
        <v>273799826</v>
      </c>
      <c r="G109" s="92">
        <v>0</v>
      </c>
      <c r="H109" s="91">
        <v>321186000</v>
      </c>
    </row>
    <row r="110" spans="1:8">
      <c r="A110" s="86" t="s">
        <v>625</v>
      </c>
      <c r="B110" s="91">
        <v>3784000</v>
      </c>
      <c r="C110" s="92"/>
      <c r="D110" s="92">
        <v>0</v>
      </c>
      <c r="E110" s="91">
        <v>138900</v>
      </c>
      <c r="F110" s="91">
        <f t="shared" si="5"/>
        <v>3922900</v>
      </c>
      <c r="G110" s="92">
        <v>0</v>
      </c>
      <c r="H110" s="91">
        <v>4638000</v>
      </c>
    </row>
    <row r="111" spans="1:8">
      <c r="A111" s="86" t="s">
        <v>933</v>
      </c>
      <c r="B111" s="92">
        <v>0</v>
      </c>
      <c r="C111" s="92"/>
      <c r="D111" s="91">
        <v>1158337</v>
      </c>
      <c r="E111" s="92">
        <v>0</v>
      </c>
      <c r="F111" s="91">
        <f t="shared" si="5"/>
        <v>1158337</v>
      </c>
      <c r="G111" s="92"/>
      <c r="H111" s="91"/>
    </row>
    <row r="112" spans="1:8">
      <c r="A112" s="86" t="s">
        <v>845</v>
      </c>
      <c r="B112" s="92">
        <v>0</v>
      </c>
      <c r="C112" s="92"/>
      <c r="D112" s="91">
        <v>146272</v>
      </c>
      <c r="E112" s="92">
        <v>0</v>
      </c>
      <c r="F112" s="91">
        <f t="shared" si="5"/>
        <v>146272</v>
      </c>
      <c r="G112" s="92">
        <v>0</v>
      </c>
      <c r="H112" s="91">
        <v>42508000</v>
      </c>
    </row>
    <row r="113" spans="1:8">
      <c r="A113" s="86" t="s">
        <v>53</v>
      </c>
      <c r="B113" s="91">
        <v>38882000</v>
      </c>
      <c r="C113" s="92"/>
      <c r="D113" s="92">
        <v>0</v>
      </c>
      <c r="E113" s="92">
        <v>0</v>
      </c>
      <c r="F113" s="91">
        <f t="shared" si="5"/>
        <v>38882000</v>
      </c>
      <c r="G113" s="92">
        <v>0</v>
      </c>
      <c r="H113" s="91">
        <v>3862000</v>
      </c>
    </row>
    <row r="114" spans="1:8">
      <c r="A114" s="86" t="s">
        <v>626</v>
      </c>
      <c r="B114" s="91">
        <v>6400000</v>
      </c>
      <c r="C114" s="92"/>
      <c r="D114" s="92">
        <v>0</v>
      </c>
      <c r="E114" s="92">
        <v>0</v>
      </c>
      <c r="F114" s="91">
        <f t="shared" si="5"/>
        <v>6400000</v>
      </c>
      <c r="G114" s="92">
        <v>0</v>
      </c>
      <c r="H114" s="91">
        <v>11489000</v>
      </c>
    </row>
    <row r="115" spans="1:8">
      <c r="A115" s="86" t="s">
        <v>627</v>
      </c>
      <c r="B115" s="91">
        <v>8494000</v>
      </c>
      <c r="C115" s="92"/>
      <c r="D115" s="92">
        <v>0</v>
      </c>
      <c r="E115" s="92">
        <v>0</v>
      </c>
      <c r="F115" s="91">
        <f t="shared" si="5"/>
        <v>8494000</v>
      </c>
      <c r="G115" s="177">
        <f>SUM(G116:G130)</f>
        <v>0</v>
      </c>
      <c r="H115" s="178">
        <f>SUM(H116:H130)</f>
        <v>405209481</v>
      </c>
    </row>
    <row r="116" spans="1:8">
      <c r="A116" s="176" t="s">
        <v>628</v>
      </c>
      <c r="B116" s="178">
        <f>SUM(B117:B127)</f>
        <v>435554000</v>
      </c>
      <c r="C116" s="177">
        <f>SUM(C117:C131)</f>
        <v>0</v>
      </c>
      <c r="D116" s="204">
        <f t="shared" ref="D116:F116" si="12">SUM(D117:D127)</f>
        <v>0</v>
      </c>
      <c r="E116" s="204">
        <f t="shared" si="12"/>
        <v>0</v>
      </c>
      <c r="F116" s="210">
        <f t="shared" si="12"/>
        <v>435554000</v>
      </c>
      <c r="G116" s="92">
        <v>0</v>
      </c>
      <c r="H116" s="92">
        <v>17700000</v>
      </c>
    </row>
    <row r="117" spans="1:8">
      <c r="A117" s="86" t="s">
        <v>637</v>
      </c>
      <c r="B117" s="91">
        <v>19100000</v>
      </c>
      <c r="C117" s="92"/>
      <c r="D117" s="92">
        <v>0</v>
      </c>
      <c r="E117" s="92">
        <v>0</v>
      </c>
      <c r="F117" s="91">
        <f t="shared" si="5"/>
        <v>19100000</v>
      </c>
      <c r="G117" s="92">
        <v>0</v>
      </c>
      <c r="H117" s="91">
        <v>18900000</v>
      </c>
    </row>
    <row r="118" spans="1:8">
      <c r="A118" s="86" t="s">
        <v>355</v>
      </c>
      <c r="B118" s="91">
        <v>21500000</v>
      </c>
      <c r="C118" s="92"/>
      <c r="D118" s="92">
        <v>0</v>
      </c>
      <c r="E118" s="92">
        <v>0</v>
      </c>
      <c r="F118" s="91">
        <f t="shared" si="5"/>
        <v>21500000</v>
      </c>
      <c r="G118" s="92">
        <v>0</v>
      </c>
      <c r="H118" s="91">
        <v>19000000</v>
      </c>
    </row>
    <row r="119" spans="1:8">
      <c r="A119" s="86" t="s">
        <v>629</v>
      </c>
      <c r="B119" s="91">
        <v>19000000</v>
      </c>
      <c r="C119" s="92"/>
      <c r="D119" s="92">
        <v>0</v>
      </c>
      <c r="E119" s="92">
        <v>0</v>
      </c>
      <c r="F119" s="91">
        <f t="shared" si="5"/>
        <v>19000000</v>
      </c>
      <c r="G119" s="92">
        <v>0</v>
      </c>
      <c r="H119" s="91">
        <v>118000000</v>
      </c>
    </row>
    <row r="120" spans="1:8">
      <c r="A120" s="86" t="s">
        <v>630</v>
      </c>
      <c r="B120" s="91">
        <v>132000000</v>
      </c>
      <c r="C120" s="92"/>
      <c r="D120" s="92">
        <v>0</v>
      </c>
      <c r="E120" s="92">
        <v>0</v>
      </c>
      <c r="F120" s="91">
        <f t="shared" si="5"/>
        <v>132000000</v>
      </c>
      <c r="G120" s="92">
        <v>0</v>
      </c>
      <c r="H120" s="91">
        <v>800000</v>
      </c>
    </row>
    <row r="121" spans="1:8">
      <c r="A121" s="86" t="s">
        <v>631</v>
      </c>
      <c r="B121" s="91">
        <v>800000</v>
      </c>
      <c r="C121" s="92"/>
      <c r="D121" s="92">
        <v>0</v>
      </c>
      <c r="E121" s="92">
        <v>0</v>
      </c>
      <c r="F121" s="91">
        <f t="shared" si="5"/>
        <v>800000</v>
      </c>
      <c r="G121" s="92">
        <v>0</v>
      </c>
      <c r="H121" s="91">
        <v>115000000</v>
      </c>
    </row>
    <row r="122" spans="1:8">
      <c r="A122" s="86" t="s">
        <v>555</v>
      </c>
      <c r="B122" s="91">
        <v>128000000</v>
      </c>
      <c r="C122" s="92"/>
      <c r="D122" s="92">
        <v>0</v>
      </c>
      <c r="E122" s="92">
        <v>0</v>
      </c>
      <c r="F122" s="91">
        <f t="shared" si="5"/>
        <v>128000000</v>
      </c>
      <c r="G122" s="92">
        <v>0</v>
      </c>
      <c r="H122" s="91">
        <v>250000</v>
      </c>
    </row>
    <row r="123" spans="1:8">
      <c r="A123" s="86" t="s">
        <v>407</v>
      </c>
      <c r="B123" s="91">
        <v>250000</v>
      </c>
      <c r="C123" s="92"/>
      <c r="D123" s="92">
        <v>0</v>
      </c>
      <c r="E123" s="92">
        <v>0</v>
      </c>
      <c r="F123" s="91">
        <f t="shared" si="5"/>
        <v>250000</v>
      </c>
      <c r="G123" s="92">
        <v>0</v>
      </c>
      <c r="H123" s="91">
        <v>35200000</v>
      </c>
    </row>
    <row r="124" spans="1:8">
      <c r="A124" s="86" t="s">
        <v>632</v>
      </c>
      <c r="B124" s="91">
        <v>35904000</v>
      </c>
      <c r="C124" s="92"/>
      <c r="D124" s="92">
        <v>0</v>
      </c>
      <c r="E124" s="92">
        <v>0</v>
      </c>
      <c r="F124" s="91">
        <f t="shared" si="5"/>
        <v>35904000</v>
      </c>
      <c r="G124" s="92">
        <v>0</v>
      </c>
      <c r="H124" s="91">
        <v>19359481</v>
      </c>
    </row>
    <row r="125" spans="1:8">
      <c r="A125" s="86" t="s">
        <v>633</v>
      </c>
      <c r="B125" s="91">
        <v>18000000</v>
      </c>
      <c r="C125" s="92"/>
      <c r="D125" s="92">
        <v>0</v>
      </c>
      <c r="E125" s="92">
        <v>0</v>
      </c>
      <c r="F125" s="91">
        <f t="shared" si="5"/>
        <v>18000000</v>
      </c>
      <c r="G125" s="92">
        <v>0</v>
      </c>
      <c r="H125" s="91">
        <v>57000000</v>
      </c>
    </row>
    <row r="126" spans="1:8">
      <c r="A126" s="86" t="s">
        <v>634</v>
      </c>
      <c r="B126" s="91">
        <v>57000000</v>
      </c>
      <c r="C126" s="92"/>
      <c r="D126" s="92">
        <v>0</v>
      </c>
      <c r="E126" s="92">
        <v>0</v>
      </c>
      <c r="F126" s="91">
        <f t="shared" si="5"/>
        <v>57000000</v>
      </c>
      <c r="G126" s="92"/>
      <c r="H126" s="91"/>
    </row>
    <row r="127" spans="1:8">
      <c r="A127" s="86" t="s">
        <v>635</v>
      </c>
      <c r="B127" s="91">
        <v>4000000</v>
      </c>
      <c r="C127" s="92"/>
      <c r="D127" s="92">
        <v>0</v>
      </c>
      <c r="E127" s="92">
        <v>0</v>
      </c>
      <c r="F127" s="91">
        <f t="shared" si="5"/>
        <v>4000000</v>
      </c>
      <c r="G127" s="92"/>
      <c r="H127" s="91"/>
    </row>
    <row r="128" spans="1:8">
      <c r="A128" s="176" t="s">
        <v>636</v>
      </c>
      <c r="B128" s="178">
        <v>95204000</v>
      </c>
      <c r="C128" s="92"/>
      <c r="D128" s="205">
        <v>-95204000</v>
      </c>
      <c r="E128" s="204">
        <v>0</v>
      </c>
      <c r="F128" s="204">
        <f t="shared" si="5"/>
        <v>0</v>
      </c>
      <c r="G128" s="92"/>
      <c r="H128" s="91"/>
    </row>
    <row r="129" spans="1:8" hidden="1">
      <c r="A129" s="176" t="s">
        <v>909</v>
      </c>
      <c r="B129" s="178">
        <v>0</v>
      </c>
      <c r="C129" s="178"/>
      <c r="D129" s="204">
        <v>0</v>
      </c>
      <c r="E129" s="178">
        <v>0</v>
      </c>
      <c r="F129" s="178">
        <f>SUM(B129:E129)</f>
        <v>0</v>
      </c>
      <c r="G129" s="92"/>
      <c r="H129" s="91"/>
    </row>
    <row r="130" spans="1:8" ht="17.25" hidden="1" customHeight="1">
      <c r="A130" s="176" t="s">
        <v>857</v>
      </c>
      <c r="B130" s="178">
        <v>0</v>
      </c>
      <c r="C130" s="178"/>
      <c r="D130" s="178">
        <v>0</v>
      </c>
      <c r="E130" s="204">
        <v>0</v>
      </c>
      <c r="F130" s="178">
        <f>SUM(B130:E130)</f>
        <v>0</v>
      </c>
      <c r="G130" s="92">
        <v>0</v>
      </c>
      <c r="H130" s="91">
        <v>4000000</v>
      </c>
    </row>
    <row r="131" spans="1:8" s="175" customFormat="1" ht="17.25" hidden="1" customHeight="1">
      <c r="A131" s="86" t="s">
        <v>825</v>
      </c>
      <c r="B131" s="91"/>
      <c r="C131" s="92"/>
      <c r="D131" s="92"/>
      <c r="E131" s="92"/>
      <c r="F131" s="91"/>
      <c r="G131" s="93" t="e">
        <f>G5+G48+G52+G61+G80+G83+G89+G97+G108+G115+#REF!</f>
        <v>#REF!</v>
      </c>
      <c r="H131" s="93" t="e">
        <f>H5+H48+H52+H61+H80+H83+H89+H97+H108+H115+#REF!</f>
        <v>#REF!</v>
      </c>
    </row>
    <row r="132" spans="1:8">
      <c r="A132" s="104" t="s">
        <v>27</v>
      </c>
      <c r="B132" s="93">
        <f>B5+B48+B52+B61+B80+B83+B89+B97+B108+B116+B128+B131+B129+B130</f>
        <v>3268659000</v>
      </c>
      <c r="C132" s="93">
        <f>C5+C48+C52+C61+C80+C83+C89+C97+C108+C116+C128+C131</f>
        <v>0</v>
      </c>
      <c r="D132" s="93">
        <f>D5+D48+D52+D61+D80+D83+D89+D97+D108+D116+D129+D131+D130+D128</f>
        <v>0</v>
      </c>
      <c r="E132" s="93">
        <f>E5+E48+E52+E61+E80+E83+E89+E97+E108+E116+E129+E131+E130+E128</f>
        <v>4975179</v>
      </c>
      <c r="F132" s="93">
        <f>F5+F48+F52+F61+F80+F83+F89+F97+F108+F116+F129+F131+F130+F128</f>
        <v>3273634179</v>
      </c>
    </row>
    <row r="138" spans="1:8" ht="1.5" customHeight="1"/>
    <row r="157" ht="4.5" customHeight="1"/>
    <row r="158" ht="0.75" hidden="1" customHeight="1"/>
    <row r="159" hidden="1"/>
    <row r="160" hidden="1"/>
    <row r="161" hidden="1"/>
    <row r="162" hidden="1"/>
    <row r="163" hidden="1"/>
    <row r="164" hidden="1"/>
    <row r="165" hidden="1"/>
    <row r="166" hidden="1"/>
    <row r="167" hidden="1"/>
    <row r="168" hidden="1"/>
    <row r="169" hidden="1"/>
    <row r="170" hidden="1"/>
    <row r="171" hidden="1"/>
    <row r="172" hidden="1"/>
    <row r="173" hidden="1"/>
  </sheetData>
  <mergeCells count="1">
    <mergeCell ref="A1:H1"/>
  </mergeCells>
  <printOptions horizontalCentered="1"/>
  <pageMargins left="0.21" right="0.27" top="0.90625" bottom="0.41" header="0.25" footer="0.3"/>
  <pageSetup paperSize="9" orientation="portrait" r:id="rId1"/>
  <headerFooter>
    <oddHeader xml:space="preserve">&amp;R&amp;"Times New Roman,Regular"Kingdom of Bahrain
Consolidated Final Account
For The Year Ended 31 December 2022
</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K62"/>
  <sheetViews>
    <sheetView view="pageBreakPreview" zoomScaleNormal="100" zoomScaleSheetLayoutView="100" zoomScalePageLayoutView="110" workbookViewId="0">
      <selection sqref="A1:K1"/>
    </sheetView>
  </sheetViews>
  <sheetFormatPr defaultColWidth="9.140625" defaultRowHeight="12.75"/>
  <cols>
    <col min="1" max="1" width="38.42578125" style="5" bestFit="1" customWidth="1"/>
    <col min="2" max="2" width="12" style="6" bestFit="1" customWidth="1"/>
    <col min="3" max="3" width="10.7109375" style="6" bestFit="1" customWidth="1"/>
    <col min="4" max="4" width="11.42578125" style="6" bestFit="1" customWidth="1"/>
    <col min="5" max="5" width="9.85546875" style="6" bestFit="1" customWidth="1"/>
    <col min="6" max="6" width="11" style="6" bestFit="1" customWidth="1"/>
    <col min="7" max="7" width="10.7109375" style="6" bestFit="1" customWidth="1"/>
    <col min="8" max="11" width="12" style="6" bestFit="1" customWidth="1"/>
    <col min="12" max="16384" width="9.140625" style="5"/>
  </cols>
  <sheetData>
    <row r="1" spans="1:11" ht="21.75" customHeight="1">
      <c r="A1" s="288" t="s">
        <v>914</v>
      </c>
      <c r="B1" s="289"/>
      <c r="C1" s="289"/>
      <c r="D1" s="289"/>
      <c r="E1" s="289"/>
      <c r="F1" s="289"/>
      <c r="G1" s="289"/>
      <c r="H1" s="289"/>
      <c r="I1" s="289"/>
      <c r="J1" s="289"/>
      <c r="K1" s="289"/>
    </row>
    <row r="2" spans="1:11" ht="14.25" customHeight="1">
      <c r="A2" s="21"/>
      <c r="B2" s="43"/>
      <c r="C2" s="43"/>
      <c r="D2" s="43"/>
      <c r="E2" s="43"/>
      <c r="F2" s="43"/>
      <c r="G2" s="43"/>
      <c r="H2" s="43"/>
      <c r="I2" s="43"/>
      <c r="J2" s="43"/>
      <c r="K2" s="8" t="s">
        <v>48</v>
      </c>
    </row>
    <row r="3" spans="1:11" s="6" customFormat="1" ht="49.5" customHeight="1">
      <c r="A3" s="54" t="s">
        <v>64</v>
      </c>
      <c r="B3" s="54" t="s">
        <v>17</v>
      </c>
      <c r="C3" s="54" t="s">
        <v>18</v>
      </c>
      <c r="D3" s="54" t="s">
        <v>19</v>
      </c>
      <c r="E3" s="54" t="s">
        <v>20</v>
      </c>
      <c r="F3" s="54" t="s">
        <v>21</v>
      </c>
      <c r="G3" s="54" t="s">
        <v>22</v>
      </c>
      <c r="H3" s="65" t="s">
        <v>361</v>
      </c>
      <c r="I3" s="54" t="s">
        <v>27</v>
      </c>
      <c r="J3" s="54" t="s">
        <v>26</v>
      </c>
      <c r="K3" s="56" t="s">
        <v>826</v>
      </c>
    </row>
    <row r="4" spans="1:11">
      <c r="A4" s="163" t="s">
        <v>926</v>
      </c>
      <c r="B4" s="106">
        <v>65125</v>
      </c>
      <c r="C4" s="106">
        <v>23082</v>
      </c>
      <c r="D4" s="107">
        <v>0</v>
      </c>
      <c r="E4" s="107">
        <v>0</v>
      </c>
      <c r="F4" s="107">
        <v>0</v>
      </c>
      <c r="G4" s="107">
        <v>0</v>
      </c>
      <c r="H4" s="107">
        <v>0</v>
      </c>
      <c r="I4" s="106">
        <f t="shared" ref="I4:I6" si="0">SUM(B4:H4)</f>
        <v>88207</v>
      </c>
      <c r="J4" s="106">
        <v>88208</v>
      </c>
      <c r="K4" s="107">
        <v>0</v>
      </c>
    </row>
    <row r="5" spans="1:11">
      <c r="A5" s="163" t="s">
        <v>927</v>
      </c>
      <c r="B5" s="106">
        <v>62596</v>
      </c>
      <c r="C5" s="106">
        <v>34438</v>
      </c>
      <c r="D5" s="106">
        <v>560</v>
      </c>
      <c r="E5" s="106">
        <v>117</v>
      </c>
      <c r="F5" s="107">
        <v>0</v>
      </c>
      <c r="G5" s="107">
        <v>0</v>
      </c>
      <c r="H5" s="107">
        <v>0</v>
      </c>
      <c r="I5" s="106">
        <f t="shared" si="0"/>
        <v>97711</v>
      </c>
      <c r="J5" s="106">
        <v>97712</v>
      </c>
      <c r="K5" s="107">
        <v>0</v>
      </c>
    </row>
    <row r="6" spans="1:11">
      <c r="A6" s="163" t="s">
        <v>928</v>
      </c>
      <c r="B6" s="106">
        <v>82270</v>
      </c>
      <c r="C6" s="106">
        <v>3551</v>
      </c>
      <c r="D6" s="106">
        <v>1035</v>
      </c>
      <c r="E6" s="106">
        <v>4673</v>
      </c>
      <c r="F6" s="107">
        <v>0</v>
      </c>
      <c r="G6" s="107">
        <v>0</v>
      </c>
      <c r="H6" s="107">
        <v>0</v>
      </c>
      <c r="I6" s="106">
        <f t="shared" si="0"/>
        <v>91529</v>
      </c>
      <c r="J6" s="106">
        <v>91538</v>
      </c>
      <c r="K6" s="107">
        <v>0</v>
      </c>
    </row>
    <row r="7" spans="1:11">
      <c r="A7" s="163" t="s">
        <v>245</v>
      </c>
      <c r="B7" s="106">
        <v>3650291</v>
      </c>
      <c r="C7" s="106">
        <v>2014446</v>
      </c>
      <c r="D7" s="106">
        <v>73057</v>
      </c>
      <c r="E7" s="106">
        <v>380986</v>
      </c>
      <c r="F7" s="106">
        <v>23429</v>
      </c>
      <c r="G7" s="106">
        <v>10000000</v>
      </c>
      <c r="H7" s="106">
        <v>69060</v>
      </c>
      <c r="I7" s="106">
        <f>SUM(B7:H7)</f>
        <v>16211269</v>
      </c>
      <c r="J7" s="106">
        <v>20170000</v>
      </c>
      <c r="K7" s="106">
        <v>18463221</v>
      </c>
    </row>
    <row r="8" spans="1:11">
      <c r="A8" s="163" t="s">
        <v>827</v>
      </c>
      <c r="B8" s="106">
        <v>453748811</v>
      </c>
      <c r="C8" s="106">
        <v>26332397</v>
      </c>
      <c r="D8" s="106">
        <v>43910362</v>
      </c>
      <c r="E8" s="106">
        <v>6936723</v>
      </c>
      <c r="F8" s="106">
        <v>24512098</v>
      </c>
      <c r="G8" s="183">
        <v>0</v>
      </c>
      <c r="H8" s="106">
        <v>2147752</v>
      </c>
      <c r="I8" s="106">
        <f t="shared" ref="I8:J59" si="1">SUM(B8:H8)</f>
        <v>557588143</v>
      </c>
      <c r="J8" s="106">
        <v>476892000</v>
      </c>
      <c r="K8" s="106">
        <v>496366925</v>
      </c>
    </row>
    <row r="9" spans="1:11">
      <c r="A9" s="163" t="s">
        <v>39</v>
      </c>
      <c r="B9" s="106">
        <v>331901628</v>
      </c>
      <c r="C9" s="106">
        <v>23580372</v>
      </c>
      <c r="D9" s="106">
        <v>6389640</v>
      </c>
      <c r="E9" s="106">
        <v>2117344</v>
      </c>
      <c r="F9" s="106">
        <v>6178071</v>
      </c>
      <c r="G9" s="107">
        <v>0</v>
      </c>
      <c r="H9" s="107">
        <v>0</v>
      </c>
      <c r="I9" s="106">
        <f t="shared" si="1"/>
        <v>370167055</v>
      </c>
      <c r="J9" s="106">
        <v>364166464</v>
      </c>
      <c r="K9" s="106">
        <v>362232116</v>
      </c>
    </row>
    <row r="10" spans="1:11">
      <c r="A10" s="163" t="s">
        <v>40</v>
      </c>
      <c r="B10" s="107">
        <v>0</v>
      </c>
      <c r="C10" s="107">
        <v>0</v>
      </c>
      <c r="D10" s="107">
        <v>0</v>
      </c>
      <c r="E10" s="107">
        <v>0</v>
      </c>
      <c r="F10" s="107">
        <v>0</v>
      </c>
      <c r="G10" s="106">
        <v>33314000</v>
      </c>
      <c r="H10" s="107">
        <v>0</v>
      </c>
      <c r="I10" s="106">
        <f t="shared" si="1"/>
        <v>33314000</v>
      </c>
      <c r="J10" s="106">
        <v>33314000</v>
      </c>
      <c r="K10" s="106">
        <v>33314000</v>
      </c>
    </row>
    <row r="11" spans="1:11">
      <c r="A11" s="163" t="s">
        <v>159</v>
      </c>
      <c r="B11" s="106">
        <v>2009883</v>
      </c>
      <c r="C11" s="106">
        <v>241202</v>
      </c>
      <c r="D11" s="106">
        <v>2829</v>
      </c>
      <c r="E11" s="106">
        <v>1897</v>
      </c>
      <c r="F11" s="106">
        <v>8943</v>
      </c>
      <c r="G11" s="107">
        <v>0</v>
      </c>
      <c r="H11" s="107">
        <v>0</v>
      </c>
      <c r="I11" s="106">
        <f t="shared" si="1"/>
        <v>2264754</v>
      </c>
      <c r="J11" s="106">
        <v>2529195</v>
      </c>
      <c r="K11" s="106">
        <v>2119887</v>
      </c>
    </row>
    <row r="12" spans="1:11">
      <c r="A12" s="163" t="s">
        <v>41</v>
      </c>
      <c r="B12" s="106">
        <v>24644126</v>
      </c>
      <c r="C12" s="106">
        <v>15499312</v>
      </c>
      <c r="D12" s="106">
        <v>551794</v>
      </c>
      <c r="E12" s="106">
        <v>1810532</v>
      </c>
      <c r="F12" s="106">
        <v>651629</v>
      </c>
      <c r="G12" s="107">
        <v>0</v>
      </c>
      <c r="H12" s="106">
        <v>27694</v>
      </c>
      <c r="I12" s="106">
        <f t="shared" si="1"/>
        <v>43185087</v>
      </c>
      <c r="J12" s="106">
        <v>43185088</v>
      </c>
      <c r="K12" s="106">
        <v>36422604</v>
      </c>
    </row>
    <row r="13" spans="1:11">
      <c r="A13" s="163" t="s">
        <v>846</v>
      </c>
      <c r="B13" s="106">
        <v>9654947</v>
      </c>
      <c r="C13" s="106">
        <v>3244023</v>
      </c>
      <c r="D13" s="106">
        <v>54430</v>
      </c>
      <c r="E13" s="106">
        <v>97776</v>
      </c>
      <c r="F13" s="106">
        <v>168032</v>
      </c>
      <c r="G13" s="107">
        <v>94479</v>
      </c>
      <c r="H13" s="106">
        <v>66000</v>
      </c>
      <c r="I13" s="106">
        <f t="shared" si="1"/>
        <v>13379687</v>
      </c>
      <c r="J13" s="106">
        <v>13655244</v>
      </c>
      <c r="K13" s="106">
        <v>13056404</v>
      </c>
    </row>
    <row r="14" spans="1:11">
      <c r="A14" s="163" t="s">
        <v>42</v>
      </c>
      <c r="B14" s="106">
        <v>242839841</v>
      </c>
      <c r="C14" s="106">
        <v>29965205</v>
      </c>
      <c r="D14" s="106">
        <v>1504633</v>
      </c>
      <c r="E14" s="106">
        <v>397111</v>
      </c>
      <c r="F14" s="106">
        <v>1193045</v>
      </c>
      <c r="G14" s="107">
        <v>4049168</v>
      </c>
      <c r="H14" s="107">
        <v>0</v>
      </c>
      <c r="I14" s="106">
        <f t="shared" si="1"/>
        <v>279949003</v>
      </c>
      <c r="J14" s="106">
        <v>273799826</v>
      </c>
      <c r="K14" s="106">
        <v>267248958</v>
      </c>
    </row>
    <row r="15" spans="1:11">
      <c r="A15" s="163" t="s">
        <v>43</v>
      </c>
      <c r="B15" s="106">
        <v>148321857</v>
      </c>
      <c r="C15" s="106">
        <v>36841141</v>
      </c>
      <c r="D15" s="106">
        <v>63905877</v>
      </c>
      <c r="E15" s="106">
        <v>176676</v>
      </c>
      <c r="F15" s="106">
        <v>2607905</v>
      </c>
      <c r="G15" s="107">
        <v>0</v>
      </c>
      <c r="H15" s="107">
        <v>0</v>
      </c>
      <c r="I15" s="106">
        <f t="shared" si="1"/>
        <v>251853456</v>
      </c>
      <c r="J15" s="106">
        <v>230330715</v>
      </c>
      <c r="K15" s="106">
        <v>244165782</v>
      </c>
    </row>
    <row r="16" spans="1:11">
      <c r="A16" s="163" t="s">
        <v>460</v>
      </c>
      <c r="B16" s="106">
        <v>4130120</v>
      </c>
      <c r="C16" s="106">
        <v>1538441</v>
      </c>
      <c r="D16" s="106">
        <v>73175</v>
      </c>
      <c r="E16" s="106">
        <v>124151</v>
      </c>
      <c r="F16" s="106">
        <v>11310</v>
      </c>
      <c r="G16" s="107">
        <v>0</v>
      </c>
      <c r="H16" s="107">
        <v>0</v>
      </c>
      <c r="I16" s="106">
        <f t="shared" si="1"/>
        <v>5877197</v>
      </c>
      <c r="J16" s="106">
        <v>7654000</v>
      </c>
      <c r="K16" s="106">
        <v>5540244</v>
      </c>
    </row>
    <row r="17" spans="1:11">
      <c r="A17" s="163" t="s">
        <v>639</v>
      </c>
      <c r="B17" s="106">
        <v>2751344</v>
      </c>
      <c r="C17" s="106">
        <v>2390985</v>
      </c>
      <c r="D17" s="106">
        <v>120888</v>
      </c>
      <c r="E17" s="106">
        <v>75636</v>
      </c>
      <c r="F17" s="106">
        <v>866855</v>
      </c>
      <c r="G17" s="106">
        <v>157336</v>
      </c>
      <c r="H17" s="107">
        <v>0</v>
      </c>
      <c r="I17" s="106">
        <f t="shared" si="1"/>
        <v>6363044</v>
      </c>
      <c r="J17" s="106">
        <v>7465400</v>
      </c>
      <c r="K17" s="106">
        <v>7083962</v>
      </c>
    </row>
    <row r="18" spans="1:11">
      <c r="A18" s="163" t="s">
        <v>440</v>
      </c>
      <c r="B18" s="106">
        <v>1130687</v>
      </c>
      <c r="C18" s="106">
        <v>2716730</v>
      </c>
      <c r="D18" s="106">
        <v>127405</v>
      </c>
      <c r="E18" s="106">
        <v>37445</v>
      </c>
      <c r="F18" s="106">
        <v>285143</v>
      </c>
      <c r="G18" s="107">
        <v>0</v>
      </c>
      <c r="H18" s="107">
        <v>0</v>
      </c>
      <c r="I18" s="106">
        <f t="shared" si="1"/>
        <v>4297410</v>
      </c>
      <c r="J18" s="106">
        <v>4297411</v>
      </c>
      <c r="K18" s="106">
        <v>3225819</v>
      </c>
    </row>
    <row r="19" spans="1:11">
      <c r="A19" s="164" t="s">
        <v>505</v>
      </c>
      <c r="B19" s="106">
        <v>10262710</v>
      </c>
      <c r="C19" s="106">
        <v>1771529</v>
      </c>
      <c r="D19" s="106">
        <v>16682</v>
      </c>
      <c r="E19" s="106">
        <v>27956</v>
      </c>
      <c r="F19" s="106">
        <v>71556</v>
      </c>
      <c r="G19" s="107">
        <v>0</v>
      </c>
      <c r="H19" s="106">
        <v>260000</v>
      </c>
      <c r="I19" s="106">
        <f t="shared" si="1"/>
        <v>12410433</v>
      </c>
      <c r="J19" s="106">
        <v>12736820</v>
      </c>
      <c r="K19" s="106">
        <v>11799656</v>
      </c>
    </row>
    <row r="20" spans="1:11">
      <c r="A20" s="164" t="s">
        <v>434</v>
      </c>
      <c r="B20" s="106">
        <v>525680</v>
      </c>
      <c r="C20" s="108">
        <v>106357</v>
      </c>
      <c r="D20" s="108">
        <v>14687</v>
      </c>
      <c r="E20" s="106">
        <v>1430</v>
      </c>
      <c r="F20" s="107">
        <v>0</v>
      </c>
      <c r="G20" s="107">
        <v>0</v>
      </c>
      <c r="H20" s="107">
        <v>0</v>
      </c>
      <c r="I20" s="106">
        <f t="shared" si="1"/>
        <v>648154</v>
      </c>
      <c r="J20" s="108">
        <v>669000</v>
      </c>
      <c r="K20" s="108">
        <v>616357</v>
      </c>
    </row>
    <row r="21" spans="1:11">
      <c r="A21" s="163" t="s">
        <v>435</v>
      </c>
      <c r="B21" s="106">
        <v>7069793</v>
      </c>
      <c r="C21" s="106">
        <v>2006934</v>
      </c>
      <c r="D21" s="106">
        <v>12961</v>
      </c>
      <c r="E21" s="106">
        <v>31613</v>
      </c>
      <c r="F21" s="106">
        <v>20233</v>
      </c>
      <c r="G21" s="107">
        <v>0</v>
      </c>
      <c r="H21" s="107">
        <v>0</v>
      </c>
      <c r="I21" s="106">
        <f t="shared" si="1"/>
        <v>9141534</v>
      </c>
      <c r="J21" s="106">
        <v>9141550</v>
      </c>
      <c r="K21" s="106">
        <v>8740076</v>
      </c>
    </row>
    <row r="22" spans="1:11">
      <c r="A22" s="163" t="s">
        <v>160</v>
      </c>
      <c r="B22" s="106">
        <v>3360310</v>
      </c>
      <c r="C22" s="106">
        <v>569159</v>
      </c>
      <c r="D22" s="106">
        <v>11485</v>
      </c>
      <c r="E22" s="106">
        <v>38860</v>
      </c>
      <c r="F22" s="106">
        <v>54498</v>
      </c>
      <c r="G22" s="107">
        <v>0</v>
      </c>
      <c r="H22" s="107">
        <v>0</v>
      </c>
      <c r="I22" s="106">
        <f t="shared" si="1"/>
        <v>4034312</v>
      </c>
      <c r="J22" s="106">
        <v>4255000</v>
      </c>
      <c r="K22" s="106">
        <v>4021439</v>
      </c>
    </row>
    <row r="23" spans="1:11" hidden="1">
      <c r="A23" s="217" t="s">
        <v>369</v>
      </c>
      <c r="B23" s="218">
        <v>0</v>
      </c>
      <c r="C23" s="218">
        <v>0</v>
      </c>
      <c r="D23" s="218">
        <v>0</v>
      </c>
      <c r="E23" s="106">
        <v>0</v>
      </c>
      <c r="F23" s="106">
        <v>0</v>
      </c>
      <c r="G23" s="218">
        <v>0</v>
      </c>
      <c r="H23" s="218">
        <v>0</v>
      </c>
      <c r="I23" s="218">
        <f t="shared" si="1"/>
        <v>0</v>
      </c>
      <c r="J23" s="218">
        <v>0</v>
      </c>
      <c r="K23" s="219">
        <v>0</v>
      </c>
    </row>
    <row r="24" spans="1:11">
      <c r="A24" s="103" t="s">
        <v>455</v>
      </c>
      <c r="B24" s="106">
        <v>1719706</v>
      </c>
      <c r="C24" s="106">
        <v>98964</v>
      </c>
      <c r="D24" s="106">
        <v>31524</v>
      </c>
      <c r="E24" s="106">
        <v>2548</v>
      </c>
      <c r="F24" s="106">
        <v>2518</v>
      </c>
      <c r="G24" s="107">
        <v>0</v>
      </c>
      <c r="H24" s="107">
        <v>0</v>
      </c>
      <c r="I24" s="106">
        <f t="shared" si="1"/>
        <v>1855260</v>
      </c>
      <c r="J24" s="106">
        <v>1959581</v>
      </c>
      <c r="K24" s="106">
        <v>2917682</v>
      </c>
    </row>
    <row r="25" spans="1:11" hidden="1">
      <c r="A25" s="220" t="s">
        <v>456</v>
      </c>
      <c r="B25" s="218">
        <v>0</v>
      </c>
      <c r="C25" s="218">
        <v>0</v>
      </c>
      <c r="D25" s="218">
        <v>0</v>
      </c>
      <c r="E25" s="106">
        <v>0</v>
      </c>
      <c r="F25" s="106">
        <v>0</v>
      </c>
      <c r="G25" s="218">
        <v>0</v>
      </c>
      <c r="H25" s="218">
        <v>0</v>
      </c>
      <c r="I25" s="218">
        <f t="shared" si="1"/>
        <v>0</v>
      </c>
      <c r="J25" s="218">
        <v>0</v>
      </c>
      <c r="K25" s="219">
        <v>0</v>
      </c>
    </row>
    <row r="26" spans="1:11">
      <c r="A26" s="163" t="s">
        <v>658</v>
      </c>
      <c r="B26" s="106">
        <v>448977</v>
      </c>
      <c r="C26" s="106">
        <v>225369</v>
      </c>
      <c r="D26" s="106">
        <v>6298</v>
      </c>
      <c r="E26" s="106">
        <v>5536</v>
      </c>
      <c r="F26" s="106">
        <v>5040</v>
      </c>
      <c r="G26" s="107">
        <v>0</v>
      </c>
      <c r="H26" s="107">
        <v>0</v>
      </c>
      <c r="I26" s="106">
        <f t="shared" si="1"/>
        <v>691220</v>
      </c>
      <c r="J26" s="106">
        <v>1117000</v>
      </c>
      <c r="K26" s="106">
        <v>672944</v>
      </c>
    </row>
    <row r="27" spans="1:11">
      <c r="A27" s="163" t="s">
        <v>452</v>
      </c>
      <c r="B27" s="106">
        <v>3834006</v>
      </c>
      <c r="C27" s="106">
        <v>898404</v>
      </c>
      <c r="D27" s="106">
        <v>179130</v>
      </c>
      <c r="E27" s="106">
        <v>19829</v>
      </c>
      <c r="F27" s="106">
        <v>224475</v>
      </c>
      <c r="G27" s="107">
        <v>0</v>
      </c>
      <c r="H27" s="107">
        <v>0</v>
      </c>
      <c r="I27" s="106">
        <f t="shared" si="1"/>
        <v>5155844</v>
      </c>
      <c r="J27" s="106">
        <v>5157045</v>
      </c>
      <c r="K27" s="106">
        <v>4666763</v>
      </c>
    </row>
    <row r="28" spans="1:11">
      <c r="A28" s="163" t="s">
        <v>968</v>
      </c>
      <c r="B28" s="106">
        <v>15760218</v>
      </c>
      <c r="C28" s="106">
        <v>404351</v>
      </c>
      <c r="D28" s="106">
        <v>6794936</v>
      </c>
      <c r="E28" s="106">
        <v>3175734</v>
      </c>
      <c r="F28" s="106">
        <v>301572</v>
      </c>
      <c r="G28" s="107">
        <v>0</v>
      </c>
      <c r="H28" s="106">
        <v>73054</v>
      </c>
      <c r="I28" s="106">
        <f t="shared" si="1"/>
        <v>26509865</v>
      </c>
      <c r="J28" s="106">
        <v>25464339</v>
      </c>
      <c r="K28" s="106">
        <v>21847634</v>
      </c>
    </row>
    <row r="29" spans="1:11">
      <c r="A29" s="163" t="s">
        <v>453</v>
      </c>
      <c r="B29" s="106">
        <v>19006036</v>
      </c>
      <c r="C29" s="106">
        <v>25521920</v>
      </c>
      <c r="D29" s="106">
        <v>281344</v>
      </c>
      <c r="E29" s="106">
        <v>42875</v>
      </c>
      <c r="F29" s="106">
        <v>93118</v>
      </c>
      <c r="G29" s="107">
        <v>0</v>
      </c>
      <c r="H29" s="107">
        <v>0</v>
      </c>
      <c r="I29" s="106">
        <f t="shared" si="1"/>
        <v>44945293</v>
      </c>
      <c r="J29" s="106">
        <v>44945294</v>
      </c>
      <c r="K29" s="106">
        <v>42674007</v>
      </c>
    </row>
    <row r="30" spans="1:11">
      <c r="A30" s="163" t="s">
        <v>847</v>
      </c>
      <c r="B30" s="107">
        <v>0</v>
      </c>
      <c r="C30" s="107">
        <v>0</v>
      </c>
      <c r="D30" s="107">
        <v>0</v>
      </c>
      <c r="E30" s="107">
        <v>0</v>
      </c>
      <c r="F30" s="107">
        <v>0</v>
      </c>
      <c r="G30" s="107">
        <v>0</v>
      </c>
      <c r="H30" s="107">
        <v>0</v>
      </c>
      <c r="I30" s="107">
        <f t="shared" si="1"/>
        <v>0</v>
      </c>
      <c r="J30" s="107">
        <f t="shared" si="1"/>
        <v>0</v>
      </c>
      <c r="K30" s="106">
        <v>48000000</v>
      </c>
    </row>
    <row r="31" spans="1:11">
      <c r="A31" s="163" t="s">
        <v>457</v>
      </c>
      <c r="B31" s="106">
        <v>12840980</v>
      </c>
      <c r="C31" s="106">
        <v>14513883</v>
      </c>
      <c r="D31" s="106">
        <v>92263</v>
      </c>
      <c r="E31" s="106">
        <v>43266</v>
      </c>
      <c r="F31" s="106">
        <v>847698</v>
      </c>
      <c r="G31" s="107">
        <v>0</v>
      </c>
      <c r="H31" s="107">
        <v>0</v>
      </c>
      <c r="I31" s="106">
        <f t="shared" si="1"/>
        <v>28338090</v>
      </c>
      <c r="J31" s="106">
        <v>28498000</v>
      </c>
      <c r="K31" s="106">
        <v>28897975</v>
      </c>
    </row>
    <row r="32" spans="1:11">
      <c r="A32" s="163" t="s">
        <v>46</v>
      </c>
      <c r="B32" s="106">
        <v>40934920</v>
      </c>
      <c r="C32" s="106">
        <v>776865</v>
      </c>
      <c r="D32" s="106">
        <v>184850</v>
      </c>
      <c r="E32" s="107">
        <v>0</v>
      </c>
      <c r="F32" s="106">
        <v>20364</v>
      </c>
      <c r="G32" s="107">
        <v>0</v>
      </c>
      <c r="H32" s="106">
        <v>57000</v>
      </c>
      <c r="I32" s="106">
        <f t="shared" si="1"/>
        <v>41973999</v>
      </c>
      <c r="J32" s="106">
        <v>41974000</v>
      </c>
      <c r="K32" s="106">
        <v>41973993</v>
      </c>
    </row>
    <row r="33" spans="1:11">
      <c r="A33" s="163" t="s">
        <v>466</v>
      </c>
      <c r="B33" s="106">
        <v>1144244</v>
      </c>
      <c r="C33" s="106">
        <v>457680</v>
      </c>
      <c r="D33" s="106">
        <v>8351</v>
      </c>
      <c r="E33" s="106">
        <v>1186</v>
      </c>
      <c r="F33" s="106">
        <v>4755</v>
      </c>
      <c r="G33" s="107">
        <v>0</v>
      </c>
      <c r="H33" s="107">
        <v>0</v>
      </c>
      <c r="I33" s="107">
        <f t="shared" si="1"/>
        <v>1616216</v>
      </c>
      <c r="J33" s="106">
        <v>1746000</v>
      </c>
      <c r="K33" s="106">
        <v>1349205</v>
      </c>
    </row>
    <row r="34" spans="1:11">
      <c r="A34" s="163" t="s">
        <v>409</v>
      </c>
      <c r="B34" s="106">
        <v>1098931</v>
      </c>
      <c r="C34" s="106">
        <v>168852</v>
      </c>
      <c r="D34" s="106">
        <v>3785</v>
      </c>
      <c r="E34" s="106">
        <v>2734</v>
      </c>
      <c r="F34" s="106">
        <v>1864</v>
      </c>
      <c r="G34" s="107">
        <v>0</v>
      </c>
      <c r="H34" s="107">
        <v>0</v>
      </c>
      <c r="I34" s="106">
        <f t="shared" si="1"/>
        <v>1276166</v>
      </c>
      <c r="J34" s="106">
        <v>1276183</v>
      </c>
      <c r="K34" s="106">
        <v>1343043</v>
      </c>
    </row>
    <row r="35" spans="1:11">
      <c r="A35" s="163" t="s">
        <v>651</v>
      </c>
      <c r="B35" s="106">
        <v>1141003</v>
      </c>
      <c r="C35" s="106">
        <v>416455</v>
      </c>
      <c r="D35" s="106">
        <v>68098</v>
      </c>
      <c r="E35" s="106">
        <v>8696</v>
      </c>
      <c r="F35" s="106">
        <v>10685</v>
      </c>
      <c r="G35" s="107">
        <v>0</v>
      </c>
      <c r="H35" s="106">
        <v>30000</v>
      </c>
      <c r="I35" s="106">
        <f t="shared" si="1"/>
        <v>1674937</v>
      </c>
      <c r="J35" s="106">
        <v>1702274</v>
      </c>
      <c r="K35" s="106">
        <v>1249992</v>
      </c>
    </row>
    <row r="36" spans="1:11">
      <c r="A36" s="163" t="s">
        <v>446</v>
      </c>
      <c r="B36" s="106">
        <v>907493</v>
      </c>
      <c r="C36" s="106">
        <v>387842</v>
      </c>
      <c r="D36" s="106">
        <v>3002</v>
      </c>
      <c r="E36" s="106">
        <v>15707</v>
      </c>
      <c r="F36" s="106">
        <v>1375</v>
      </c>
      <c r="G36" s="107">
        <v>0</v>
      </c>
      <c r="H36" s="107">
        <v>0</v>
      </c>
      <c r="I36" s="106">
        <f t="shared" si="1"/>
        <v>1315419</v>
      </c>
      <c r="J36" s="106">
        <v>1408410</v>
      </c>
      <c r="K36" s="106">
        <v>1248829</v>
      </c>
    </row>
    <row r="37" spans="1:11">
      <c r="A37" s="163" t="s">
        <v>659</v>
      </c>
      <c r="B37" s="107">
        <v>0</v>
      </c>
      <c r="C37" s="106">
        <v>22174224</v>
      </c>
      <c r="D37" s="107">
        <v>0</v>
      </c>
      <c r="E37" s="107">
        <v>0</v>
      </c>
      <c r="F37" s="106">
        <v>371866</v>
      </c>
      <c r="G37" s="106">
        <v>384081520</v>
      </c>
      <c r="H37" s="106">
        <v>1112244495</v>
      </c>
      <c r="I37" s="106">
        <f t="shared" si="1"/>
        <v>1518872105</v>
      </c>
      <c r="J37" s="106">
        <v>1408305231</v>
      </c>
      <c r="K37" s="106">
        <v>1454251663</v>
      </c>
    </row>
    <row r="38" spans="1:11">
      <c r="A38" s="163" t="s">
        <v>622</v>
      </c>
      <c r="B38" s="106">
        <v>13178893</v>
      </c>
      <c r="C38" s="106">
        <v>6108109</v>
      </c>
      <c r="D38" s="106">
        <v>409772</v>
      </c>
      <c r="E38" s="106">
        <v>7331</v>
      </c>
      <c r="F38" s="106">
        <v>317288</v>
      </c>
      <c r="G38" s="107">
        <v>0</v>
      </c>
      <c r="H38" s="107">
        <v>0</v>
      </c>
      <c r="I38" s="106">
        <f t="shared" si="1"/>
        <v>20021393</v>
      </c>
      <c r="J38" s="106">
        <v>20209664</v>
      </c>
      <c r="K38" s="106">
        <v>19334858</v>
      </c>
    </row>
    <row r="39" spans="1:11">
      <c r="A39" s="163" t="s">
        <v>436</v>
      </c>
      <c r="B39" s="106">
        <v>3721604</v>
      </c>
      <c r="C39" s="106">
        <v>3065971</v>
      </c>
      <c r="D39" s="106">
        <v>20288</v>
      </c>
      <c r="E39" s="106">
        <v>13281</v>
      </c>
      <c r="F39" s="106">
        <v>170568</v>
      </c>
      <c r="G39" s="107">
        <v>0</v>
      </c>
      <c r="H39" s="106">
        <v>174200</v>
      </c>
      <c r="I39" s="106">
        <f t="shared" si="1"/>
        <v>7165912</v>
      </c>
      <c r="J39" s="106">
        <v>7199885</v>
      </c>
      <c r="K39" s="106">
        <v>7014900</v>
      </c>
    </row>
    <row r="40" spans="1:11">
      <c r="A40" s="163" t="s">
        <v>430</v>
      </c>
      <c r="B40" s="106">
        <v>211462</v>
      </c>
      <c r="C40" s="106">
        <v>1413979</v>
      </c>
      <c r="D40" s="106">
        <v>1047</v>
      </c>
      <c r="E40" s="106">
        <v>4966</v>
      </c>
      <c r="F40" s="106">
        <v>2220</v>
      </c>
      <c r="G40" s="107">
        <v>0</v>
      </c>
      <c r="H40" s="107">
        <v>0</v>
      </c>
      <c r="I40" s="106">
        <f t="shared" si="1"/>
        <v>1633674</v>
      </c>
      <c r="J40" s="106">
        <v>1634075</v>
      </c>
      <c r="K40" s="106">
        <v>1555145</v>
      </c>
    </row>
    <row r="41" spans="1:11">
      <c r="A41" s="163" t="s">
        <v>429</v>
      </c>
      <c r="B41" s="106">
        <v>2742888</v>
      </c>
      <c r="C41" s="106">
        <v>815418</v>
      </c>
      <c r="D41" s="106">
        <v>32852</v>
      </c>
      <c r="E41" s="106">
        <v>28565</v>
      </c>
      <c r="F41" s="106">
        <v>20267</v>
      </c>
      <c r="G41" s="107">
        <v>0</v>
      </c>
      <c r="H41" s="107">
        <v>0</v>
      </c>
      <c r="I41" s="106">
        <f t="shared" si="1"/>
        <v>3639990</v>
      </c>
      <c r="J41" s="106">
        <v>3639990</v>
      </c>
      <c r="K41" s="106">
        <v>3404332</v>
      </c>
    </row>
    <row r="42" spans="1:11">
      <c r="A42" s="163" t="s">
        <v>502</v>
      </c>
      <c r="B42" s="106">
        <v>2871025</v>
      </c>
      <c r="C42" s="106">
        <v>632353</v>
      </c>
      <c r="D42" s="106">
        <v>7959</v>
      </c>
      <c r="E42" s="106">
        <v>53174</v>
      </c>
      <c r="F42" s="106">
        <v>15825</v>
      </c>
      <c r="G42" s="107">
        <v>0</v>
      </c>
      <c r="H42" s="107">
        <v>0</v>
      </c>
      <c r="I42" s="106">
        <f t="shared" si="1"/>
        <v>3580336</v>
      </c>
      <c r="J42" s="106">
        <v>3922900</v>
      </c>
      <c r="K42" s="106">
        <v>3523007</v>
      </c>
    </row>
    <row r="43" spans="1:11">
      <c r="A43" s="163" t="s">
        <v>45</v>
      </c>
      <c r="B43" s="106">
        <v>5872933</v>
      </c>
      <c r="C43" s="106">
        <v>563720</v>
      </c>
      <c r="D43" s="106">
        <v>9574</v>
      </c>
      <c r="E43" s="106">
        <v>101574</v>
      </c>
      <c r="F43" s="106">
        <v>31244</v>
      </c>
      <c r="G43" s="107">
        <v>0</v>
      </c>
      <c r="H43" s="107">
        <v>0</v>
      </c>
      <c r="I43" s="106">
        <f t="shared" si="1"/>
        <v>6579045</v>
      </c>
      <c r="J43" s="106">
        <v>6579059</v>
      </c>
      <c r="K43" s="106">
        <v>5824432</v>
      </c>
    </row>
    <row r="44" spans="1:11">
      <c r="A44" s="163" t="s">
        <v>449</v>
      </c>
      <c r="B44" s="106">
        <v>1181483</v>
      </c>
      <c r="C44" s="106">
        <v>114758</v>
      </c>
      <c r="D44" s="106">
        <v>4610</v>
      </c>
      <c r="E44" s="106">
        <v>10036</v>
      </c>
      <c r="F44" s="106">
        <v>1851</v>
      </c>
      <c r="G44" s="107">
        <v>0</v>
      </c>
      <c r="H44" s="107">
        <v>0</v>
      </c>
      <c r="I44" s="106">
        <f t="shared" si="1"/>
        <v>1312738</v>
      </c>
      <c r="J44" s="106">
        <v>1334233</v>
      </c>
      <c r="K44" s="106">
        <v>1045225</v>
      </c>
    </row>
    <row r="45" spans="1:11">
      <c r="A45" s="163" t="s">
        <v>654</v>
      </c>
      <c r="B45" s="106">
        <v>7381610</v>
      </c>
      <c r="C45" s="106">
        <v>2772417</v>
      </c>
      <c r="D45" s="106">
        <v>1321700</v>
      </c>
      <c r="E45" s="106">
        <v>3631</v>
      </c>
      <c r="F45" s="106">
        <v>185221</v>
      </c>
      <c r="G45" s="107">
        <v>0</v>
      </c>
      <c r="H45" s="107">
        <v>0</v>
      </c>
      <c r="I45" s="106">
        <f t="shared" si="1"/>
        <v>11664579</v>
      </c>
      <c r="J45" s="106">
        <v>11955307</v>
      </c>
      <c r="K45" s="106">
        <v>11270839</v>
      </c>
    </row>
    <row r="46" spans="1:11">
      <c r="A46" s="163" t="s">
        <v>459</v>
      </c>
      <c r="B46" s="106">
        <v>864022</v>
      </c>
      <c r="C46" s="106">
        <v>255020</v>
      </c>
      <c r="D46" s="106">
        <v>9145</v>
      </c>
      <c r="E46" s="106">
        <v>3927</v>
      </c>
      <c r="F46" s="106">
        <v>9540</v>
      </c>
      <c r="G46" s="107">
        <v>6369247</v>
      </c>
      <c r="H46" s="107">
        <v>0</v>
      </c>
      <c r="I46" s="106">
        <f t="shared" si="1"/>
        <v>7510901</v>
      </c>
      <c r="J46" s="106">
        <v>7510901</v>
      </c>
      <c r="K46" s="106">
        <v>13757936</v>
      </c>
    </row>
    <row r="47" spans="1:11">
      <c r="A47" s="163" t="s">
        <v>370</v>
      </c>
      <c r="B47" s="106">
        <v>13428415</v>
      </c>
      <c r="C47" s="106">
        <v>649228</v>
      </c>
      <c r="D47" s="106">
        <v>7370</v>
      </c>
      <c r="E47" s="106">
        <v>30349</v>
      </c>
      <c r="F47" s="106">
        <v>15000</v>
      </c>
      <c r="G47" s="107">
        <v>0</v>
      </c>
      <c r="H47" s="107">
        <v>0</v>
      </c>
      <c r="I47" s="106">
        <f t="shared" si="1"/>
        <v>14130362</v>
      </c>
      <c r="J47" s="106">
        <v>14130376</v>
      </c>
      <c r="K47" s="106">
        <v>13843432</v>
      </c>
    </row>
    <row r="48" spans="1:11" ht="6.75" hidden="1" customHeight="1">
      <c r="A48" s="163" t="s">
        <v>458</v>
      </c>
      <c r="B48" s="106"/>
      <c r="C48" s="106"/>
      <c r="D48" s="106"/>
      <c r="E48" s="106"/>
      <c r="F48" s="106"/>
      <c r="G48" s="107"/>
      <c r="H48" s="107"/>
      <c r="I48" s="106">
        <f t="shared" si="1"/>
        <v>0</v>
      </c>
      <c r="J48" s="106"/>
      <c r="K48" s="106">
        <v>0</v>
      </c>
    </row>
    <row r="49" spans="1:11">
      <c r="A49" s="163" t="s">
        <v>503</v>
      </c>
      <c r="B49" s="106">
        <v>4352780</v>
      </c>
      <c r="C49" s="106">
        <v>478677</v>
      </c>
      <c r="D49" s="106">
        <v>24603</v>
      </c>
      <c r="E49" s="106">
        <v>2681</v>
      </c>
      <c r="F49" s="106">
        <v>30602</v>
      </c>
      <c r="G49" s="107">
        <v>0</v>
      </c>
      <c r="H49" s="107">
        <v>0</v>
      </c>
      <c r="I49" s="106">
        <f>SUM(B49:H49)</f>
        <v>4889343</v>
      </c>
      <c r="J49" s="106">
        <v>5434000</v>
      </c>
      <c r="K49" s="106">
        <v>4973532</v>
      </c>
    </row>
    <row r="50" spans="1:11">
      <c r="A50" s="163" t="s">
        <v>504</v>
      </c>
      <c r="B50" s="106">
        <v>806125</v>
      </c>
      <c r="C50" s="106">
        <v>279710</v>
      </c>
      <c r="D50" s="106">
        <v>1871</v>
      </c>
      <c r="E50" s="106">
        <v>1371</v>
      </c>
      <c r="F50" s="106">
        <v>3985</v>
      </c>
      <c r="G50" s="107">
        <v>0</v>
      </c>
      <c r="H50" s="107">
        <v>0</v>
      </c>
      <c r="I50" s="106">
        <f>SUM(B50:H50)</f>
        <v>1093062</v>
      </c>
      <c r="J50" s="106">
        <v>1118967</v>
      </c>
      <c r="K50" s="106">
        <v>1020867</v>
      </c>
    </row>
    <row r="51" spans="1:11">
      <c r="A51" s="163" t="s">
        <v>643</v>
      </c>
      <c r="B51" s="106">
        <v>7453492</v>
      </c>
      <c r="C51" s="106">
        <v>960008</v>
      </c>
      <c r="D51" s="106">
        <v>43070</v>
      </c>
      <c r="E51" s="106">
        <v>65090</v>
      </c>
      <c r="F51" s="106">
        <v>95562</v>
      </c>
      <c r="G51" s="107">
        <v>0</v>
      </c>
      <c r="H51" s="107">
        <v>0</v>
      </c>
      <c r="I51" s="106">
        <f>SUM(B51:H51)</f>
        <v>8617222</v>
      </c>
      <c r="J51" s="106">
        <v>8935937</v>
      </c>
      <c r="K51" s="106">
        <v>8329237</v>
      </c>
    </row>
    <row r="52" spans="1:11">
      <c r="A52" s="163" t="s">
        <v>161</v>
      </c>
      <c r="B52" s="106">
        <v>15290090</v>
      </c>
      <c r="C52" s="106">
        <v>2249864</v>
      </c>
      <c r="D52" s="106">
        <v>183418</v>
      </c>
      <c r="E52" s="106">
        <v>51283</v>
      </c>
      <c r="F52" s="106">
        <v>417655</v>
      </c>
      <c r="G52" s="107">
        <v>0</v>
      </c>
      <c r="H52" s="107">
        <v>0</v>
      </c>
      <c r="I52" s="106">
        <f t="shared" si="1"/>
        <v>18192310</v>
      </c>
      <c r="J52" s="106">
        <v>17758345</v>
      </c>
      <c r="K52" s="106">
        <v>17595747</v>
      </c>
    </row>
    <row r="53" spans="1:11">
      <c r="A53" s="163" t="s">
        <v>843</v>
      </c>
      <c r="B53" s="106">
        <v>17502301</v>
      </c>
      <c r="C53" s="106">
        <v>1805063</v>
      </c>
      <c r="D53" s="106">
        <v>16339889</v>
      </c>
      <c r="E53" s="106">
        <v>210744</v>
      </c>
      <c r="F53" s="106">
        <v>1210991</v>
      </c>
      <c r="G53" s="107">
        <v>0</v>
      </c>
      <c r="H53" s="106">
        <v>93243</v>
      </c>
      <c r="I53" s="106">
        <f t="shared" si="1"/>
        <v>37162231</v>
      </c>
      <c r="J53" s="106">
        <v>33000000</v>
      </c>
      <c r="K53" s="106">
        <v>33265600</v>
      </c>
    </row>
    <row r="54" spans="1:11">
      <c r="A54" s="163" t="s">
        <v>652</v>
      </c>
      <c r="B54" s="106">
        <v>2009695</v>
      </c>
      <c r="C54" s="106">
        <v>461560</v>
      </c>
      <c r="D54" s="106">
        <v>28185</v>
      </c>
      <c r="E54" s="106">
        <v>112116</v>
      </c>
      <c r="F54" s="106">
        <v>195990</v>
      </c>
      <c r="G54" s="107">
        <v>0</v>
      </c>
      <c r="H54" s="107">
        <v>0</v>
      </c>
      <c r="I54" s="106">
        <f t="shared" si="1"/>
        <v>2807546</v>
      </c>
      <c r="J54" s="106">
        <v>2808881</v>
      </c>
      <c r="K54" s="106">
        <v>2515665</v>
      </c>
    </row>
    <row r="55" spans="1:11">
      <c r="A55" s="163" t="s">
        <v>653</v>
      </c>
      <c r="B55" s="106">
        <v>873510</v>
      </c>
      <c r="C55" s="106">
        <v>644618</v>
      </c>
      <c r="D55" s="106">
        <v>14002</v>
      </c>
      <c r="E55" s="106">
        <v>34140</v>
      </c>
      <c r="F55" s="106">
        <v>27615</v>
      </c>
      <c r="G55" s="107">
        <v>0</v>
      </c>
      <c r="H55" s="106">
        <v>547230</v>
      </c>
      <c r="I55" s="106">
        <f t="shared" si="1"/>
        <v>2141115</v>
      </c>
      <c r="J55" s="106">
        <v>3244000</v>
      </c>
      <c r="K55" s="106">
        <v>1826712</v>
      </c>
    </row>
    <row r="56" spans="1:11">
      <c r="A56" s="163" t="s">
        <v>848</v>
      </c>
      <c r="B56" s="106">
        <v>27118521</v>
      </c>
      <c r="C56" s="106">
        <v>1291622</v>
      </c>
      <c r="D56" s="106">
        <v>7856050</v>
      </c>
      <c r="E56" s="106">
        <v>1593007</v>
      </c>
      <c r="F56" s="106">
        <v>387260</v>
      </c>
      <c r="G56" s="107">
        <v>0</v>
      </c>
      <c r="H56" s="106">
        <v>281040</v>
      </c>
      <c r="I56" s="106">
        <f t="shared" si="1"/>
        <v>38527500</v>
      </c>
      <c r="J56" s="106">
        <v>34544000</v>
      </c>
      <c r="K56" s="106">
        <v>33500571</v>
      </c>
    </row>
    <row r="57" spans="1:11">
      <c r="A57" s="163" t="s">
        <v>467</v>
      </c>
      <c r="B57" s="106">
        <v>2117278</v>
      </c>
      <c r="C57" s="106">
        <v>631373</v>
      </c>
      <c r="D57" s="106">
        <v>3709</v>
      </c>
      <c r="E57" s="106">
        <v>3422</v>
      </c>
      <c r="F57" s="106">
        <v>6321</v>
      </c>
      <c r="G57" s="107">
        <v>0</v>
      </c>
      <c r="H57" s="107">
        <v>0</v>
      </c>
      <c r="I57" s="106">
        <f t="shared" si="1"/>
        <v>2762103</v>
      </c>
      <c r="J57" s="106">
        <v>2941000</v>
      </c>
      <c r="K57" s="106">
        <v>2568162</v>
      </c>
    </row>
    <row r="58" spans="1:11">
      <c r="A58" s="163" t="s">
        <v>708</v>
      </c>
      <c r="B58" s="106">
        <v>2820202</v>
      </c>
      <c r="C58" s="106">
        <v>1934584</v>
      </c>
      <c r="D58" s="106">
        <v>5773</v>
      </c>
      <c r="E58" s="106">
        <v>24101</v>
      </c>
      <c r="F58" s="106">
        <v>18</v>
      </c>
      <c r="G58" s="107">
        <v>0</v>
      </c>
      <c r="H58" s="107">
        <v>0</v>
      </c>
      <c r="I58" s="106">
        <f t="shared" si="1"/>
        <v>4784678</v>
      </c>
      <c r="J58" s="106">
        <v>4784695</v>
      </c>
      <c r="K58" s="106">
        <v>4257639</v>
      </c>
    </row>
    <row r="59" spans="1:11">
      <c r="A59" s="163" t="s">
        <v>836</v>
      </c>
      <c r="B59" s="106">
        <v>428555</v>
      </c>
      <c r="C59" s="106">
        <v>48405</v>
      </c>
      <c r="D59" s="106">
        <v>325</v>
      </c>
      <c r="E59" s="106">
        <v>14043</v>
      </c>
      <c r="F59" s="106">
        <v>1399</v>
      </c>
      <c r="G59" s="107">
        <v>0</v>
      </c>
      <c r="H59" s="107">
        <v>0</v>
      </c>
      <c r="I59" s="106">
        <f t="shared" si="1"/>
        <v>492727</v>
      </c>
      <c r="J59" s="106">
        <v>550000</v>
      </c>
      <c r="K59" s="106">
        <v>467511</v>
      </c>
    </row>
    <row r="60" spans="1:11" hidden="1">
      <c r="A60" s="217" t="s">
        <v>786</v>
      </c>
      <c r="B60" s="219"/>
      <c r="C60" s="219"/>
      <c r="D60" s="219"/>
      <c r="E60" s="106"/>
      <c r="F60" s="106"/>
      <c r="G60" s="218"/>
      <c r="H60" s="218"/>
      <c r="I60" s="219"/>
      <c r="J60" s="219"/>
      <c r="K60" s="219"/>
    </row>
    <row r="61" spans="1:11">
      <c r="A61" s="163" t="s">
        <v>834</v>
      </c>
      <c r="B61" s="106">
        <v>733717</v>
      </c>
      <c r="C61" s="106">
        <v>920651</v>
      </c>
      <c r="D61" s="106">
        <v>7518</v>
      </c>
      <c r="E61" s="106">
        <v>17908</v>
      </c>
      <c r="F61" s="106">
        <v>4787</v>
      </c>
      <c r="G61" s="107">
        <v>6805525</v>
      </c>
      <c r="H61" s="106">
        <v>3815328</v>
      </c>
      <c r="I61" s="106">
        <f>SUM(B61:H61)</f>
        <v>12305434</v>
      </c>
      <c r="J61" s="106">
        <v>12305436</v>
      </c>
      <c r="K61" s="106">
        <v>11531637</v>
      </c>
    </row>
    <row r="62" spans="1:11">
      <c r="A62" s="133" t="s">
        <v>27</v>
      </c>
      <c r="B62" s="134">
        <f t="shared" ref="B62:K62" si="2">SUM(B4:B61)</f>
        <v>1478009134</v>
      </c>
      <c r="C62" s="134">
        <f t="shared" si="2"/>
        <v>243021221</v>
      </c>
      <c r="D62" s="134">
        <f t="shared" si="2"/>
        <v>150757811</v>
      </c>
      <c r="E62" s="134">
        <f t="shared" si="2"/>
        <v>17965777</v>
      </c>
      <c r="F62" s="134">
        <f t="shared" si="2"/>
        <v>41689286</v>
      </c>
      <c r="G62" s="134">
        <f t="shared" si="2"/>
        <v>444871275</v>
      </c>
      <c r="H62" s="134">
        <f t="shared" si="2"/>
        <v>1119886096</v>
      </c>
      <c r="I62" s="134">
        <f t="shared" si="2"/>
        <v>3496200600</v>
      </c>
      <c r="J62" s="134">
        <f t="shared" si="2"/>
        <v>3273634179</v>
      </c>
      <c r="K62" s="134">
        <f t="shared" si="2"/>
        <v>3367938166</v>
      </c>
    </row>
  </sheetData>
  <mergeCells count="1">
    <mergeCell ref="A1:K1"/>
  </mergeCells>
  <phoneticPr fontId="0" type="noConversion"/>
  <printOptions horizontalCentered="1"/>
  <pageMargins left="0.23" right="0.36458333333333298" top="0.83333333333333304" bottom="0.28999999999999998" header="0.25" footer="0.27"/>
  <pageSetup paperSize="9" scale="62" orientation="landscape" r:id="rId1"/>
  <headerFooter>
    <oddHeader xml:space="preserve">&amp;R&amp;"Times New Roman,Regular"Kingdom of Bahrain
Consolidated Final Account
For The Year Ended 31 December 2022
</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K500"/>
  <sheetViews>
    <sheetView view="pageBreakPreview" zoomScaleNormal="100" zoomScaleSheetLayoutView="100" zoomScalePageLayoutView="120" workbookViewId="0">
      <selection sqref="A1:I1"/>
    </sheetView>
  </sheetViews>
  <sheetFormatPr defaultColWidth="9.140625" defaultRowHeight="12.75"/>
  <cols>
    <col min="1" max="3" width="3.7109375" style="5" customWidth="1"/>
    <col min="4" max="4" width="5.28515625" style="5" customWidth="1"/>
    <col min="5" max="5" width="58.7109375" style="5" bestFit="1" customWidth="1"/>
    <col min="6" max="6" width="12.5703125" style="5" customWidth="1"/>
    <col min="7" max="7" width="12.85546875" style="5" bestFit="1" customWidth="1"/>
    <col min="8" max="8" width="12.140625" style="5" customWidth="1"/>
    <col min="9" max="9" width="12.85546875" style="5" customWidth="1"/>
    <col min="10" max="11" width="12.5703125" style="5" bestFit="1" customWidth="1"/>
    <col min="12" max="16384" width="9.140625" style="5"/>
  </cols>
  <sheetData>
    <row r="1" spans="1:11" ht="22.5" customHeight="1">
      <c r="A1" s="288" t="s">
        <v>664</v>
      </c>
      <c r="B1" s="289"/>
      <c r="C1" s="289"/>
      <c r="D1" s="299"/>
      <c r="E1" s="299"/>
      <c r="F1" s="299"/>
      <c r="G1" s="299"/>
      <c r="H1" s="299"/>
      <c r="I1" s="299"/>
    </row>
    <row r="2" spans="1:11" ht="13.5" customHeight="1">
      <c r="I2" s="8" t="s">
        <v>48</v>
      </c>
    </row>
    <row r="3" spans="1:11" ht="18.75" customHeight="1">
      <c r="A3" s="300" t="s">
        <v>79</v>
      </c>
      <c r="B3" s="301"/>
      <c r="C3" s="301"/>
      <c r="D3" s="301"/>
      <c r="E3" s="311" t="s">
        <v>28</v>
      </c>
      <c r="F3" s="300">
        <v>2022</v>
      </c>
      <c r="G3" s="300"/>
      <c r="H3" s="300"/>
      <c r="I3" s="304">
        <v>2021</v>
      </c>
    </row>
    <row r="4" spans="1:11" ht="18.75" customHeight="1">
      <c r="A4" s="61" t="s">
        <v>345</v>
      </c>
      <c r="B4" s="61" t="s">
        <v>353</v>
      </c>
      <c r="C4" s="61" t="s">
        <v>343</v>
      </c>
      <c r="D4" s="61" t="s">
        <v>352</v>
      </c>
      <c r="E4" s="312"/>
      <c r="F4" s="61" t="s">
        <v>26</v>
      </c>
      <c r="G4" s="61" t="s">
        <v>47</v>
      </c>
      <c r="H4" s="61" t="s">
        <v>80</v>
      </c>
      <c r="I4" s="305"/>
    </row>
    <row r="5" spans="1:11">
      <c r="A5" s="190">
        <v>6</v>
      </c>
      <c r="B5" s="190">
        <v>1</v>
      </c>
      <c r="C5" s="190">
        <v>1</v>
      </c>
      <c r="D5" s="190">
        <v>60011</v>
      </c>
      <c r="E5" s="191" t="s">
        <v>495</v>
      </c>
      <c r="F5" s="193">
        <v>828218369</v>
      </c>
      <c r="G5" s="193">
        <v>850107906</v>
      </c>
      <c r="H5" s="107">
        <f>F5-G5</f>
        <v>-21889537</v>
      </c>
      <c r="I5" s="193">
        <v>804694715</v>
      </c>
      <c r="J5" s="166"/>
      <c r="K5" s="166"/>
    </row>
    <row r="6" spans="1:11">
      <c r="A6" s="190">
        <v>6</v>
      </c>
      <c r="B6" s="190">
        <v>1</v>
      </c>
      <c r="C6" s="190">
        <v>1</v>
      </c>
      <c r="D6" s="190">
        <v>60021</v>
      </c>
      <c r="E6" s="191" t="s">
        <v>119</v>
      </c>
      <c r="F6" s="193">
        <v>9473905</v>
      </c>
      <c r="G6" s="193">
        <v>7291550</v>
      </c>
      <c r="H6" s="107">
        <f t="shared" ref="H6:H70" si="0">F6-G6</f>
        <v>2182355</v>
      </c>
      <c r="I6" s="193">
        <v>8699580</v>
      </c>
      <c r="J6" s="166"/>
      <c r="K6" s="166"/>
    </row>
    <row r="7" spans="1:11">
      <c r="A7" s="190">
        <v>6</v>
      </c>
      <c r="B7" s="190">
        <v>1</v>
      </c>
      <c r="C7" s="190">
        <v>1</v>
      </c>
      <c r="D7" s="190">
        <v>61011</v>
      </c>
      <c r="E7" s="191" t="s">
        <v>120</v>
      </c>
      <c r="F7" s="193">
        <v>47360355</v>
      </c>
      <c r="G7" s="193">
        <v>49289012</v>
      </c>
      <c r="H7" s="107">
        <f t="shared" si="0"/>
        <v>-1928657</v>
      </c>
      <c r="I7" s="193">
        <v>47414204</v>
      </c>
      <c r="J7" s="166"/>
      <c r="K7" s="166"/>
    </row>
    <row r="8" spans="1:11">
      <c r="A8" s="190">
        <v>6</v>
      </c>
      <c r="B8" s="190">
        <v>1</v>
      </c>
      <c r="C8" s="190">
        <v>1</v>
      </c>
      <c r="D8" s="190">
        <v>61012</v>
      </c>
      <c r="E8" s="191" t="s">
        <v>346</v>
      </c>
      <c r="F8" s="193">
        <v>57064385</v>
      </c>
      <c r="G8" s="193">
        <v>58104480</v>
      </c>
      <c r="H8" s="107">
        <f t="shared" si="0"/>
        <v>-1040095</v>
      </c>
      <c r="I8" s="193">
        <v>57221736</v>
      </c>
      <c r="J8" s="166"/>
      <c r="K8" s="166"/>
    </row>
    <row r="9" spans="1:11">
      <c r="A9" s="190">
        <v>6</v>
      </c>
      <c r="B9" s="190">
        <v>1</v>
      </c>
      <c r="C9" s="190">
        <v>1</v>
      </c>
      <c r="D9" s="190">
        <v>61013</v>
      </c>
      <c r="E9" s="191" t="s">
        <v>468</v>
      </c>
      <c r="F9" s="193">
        <v>5449328</v>
      </c>
      <c r="G9" s="193">
        <v>5653827</v>
      </c>
      <c r="H9" s="107">
        <f t="shared" si="0"/>
        <v>-204499</v>
      </c>
      <c r="I9" s="193">
        <v>5488059</v>
      </c>
      <c r="J9" s="166"/>
      <c r="K9" s="166"/>
    </row>
    <row r="10" spans="1:11">
      <c r="A10" s="190">
        <v>6</v>
      </c>
      <c r="B10" s="190">
        <v>1</v>
      </c>
      <c r="C10" s="190">
        <v>1</v>
      </c>
      <c r="D10" s="190">
        <v>61014</v>
      </c>
      <c r="E10" s="191" t="s">
        <v>469</v>
      </c>
      <c r="F10" s="193">
        <v>32802</v>
      </c>
      <c r="G10" s="193">
        <v>20800</v>
      </c>
      <c r="H10" s="107">
        <f t="shared" si="0"/>
        <v>12002</v>
      </c>
      <c r="I10" s="193">
        <v>10000</v>
      </c>
      <c r="J10" s="166"/>
      <c r="K10" s="166"/>
    </row>
    <row r="11" spans="1:11">
      <c r="A11" s="190">
        <v>6</v>
      </c>
      <c r="B11" s="190">
        <v>1</v>
      </c>
      <c r="C11" s="190">
        <v>1</v>
      </c>
      <c r="D11" s="190">
        <v>61015</v>
      </c>
      <c r="E11" s="191" t="s">
        <v>506</v>
      </c>
      <c r="F11" s="193">
        <v>3024034</v>
      </c>
      <c r="G11" s="193">
        <v>3013740</v>
      </c>
      <c r="H11" s="107">
        <f t="shared" si="0"/>
        <v>10294</v>
      </c>
      <c r="I11" s="193">
        <v>3033742</v>
      </c>
      <c r="J11" s="166"/>
      <c r="K11" s="166"/>
    </row>
    <row r="12" spans="1:11">
      <c r="A12" s="190">
        <v>6</v>
      </c>
      <c r="B12" s="190">
        <v>1</v>
      </c>
      <c r="C12" s="190">
        <v>1</v>
      </c>
      <c r="D12" s="190">
        <v>61016</v>
      </c>
      <c r="E12" s="191" t="s">
        <v>470</v>
      </c>
      <c r="F12" s="193">
        <v>817412</v>
      </c>
      <c r="G12" s="193">
        <v>672741</v>
      </c>
      <c r="H12" s="107">
        <f t="shared" si="0"/>
        <v>144671</v>
      </c>
      <c r="I12" s="193">
        <v>882555</v>
      </c>
      <c r="J12" s="166"/>
      <c r="K12" s="166"/>
    </row>
    <row r="13" spans="1:11">
      <c r="A13" s="190">
        <v>6</v>
      </c>
      <c r="B13" s="190">
        <v>1</v>
      </c>
      <c r="C13" s="190">
        <v>1</v>
      </c>
      <c r="D13" s="190">
        <v>61017</v>
      </c>
      <c r="E13" s="191" t="s">
        <v>507</v>
      </c>
      <c r="F13" s="193">
        <v>349766</v>
      </c>
      <c r="G13" s="193">
        <v>346198</v>
      </c>
      <c r="H13" s="107">
        <f t="shared" si="0"/>
        <v>3568</v>
      </c>
      <c r="I13" s="193">
        <v>411928</v>
      </c>
      <c r="J13" s="166"/>
      <c r="K13" s="166"/>
    </row>
    <row r="14" spans="1:11">
      <c r="A14" s="190">
        <v>6</v>
      </c>
      <c r="B14" s="190">
        <v>1</v>
      </c>
      <c r="C14" s="190">
        <v>1</v>
      </c>
      <c r="D14" s="190">
        <v>61019</v>
      </c>
      <c r="E14" s="191" t="s">
        <v>709</v>
      </c>
      <c r="F14" s="193">
        <v>9250</v>
      </c>
      <c r="G14" s="193">
        <v>3950</v>
      </c>
      <c r="H14" s="107">
        <f t="shared" si="0"/>
        <v>5300</v>
      </c>
      <c r="I14" s="107">
        <v>0</v>
      </c>
      <c r="J14" s="166"/>
      <c r="K14" s="166"/>
    </row>
    <row r="15" spans="1:11">
      <c r="A15" s="190">
        <v>6</v>
      </c>
      <c r="B15" s="190">
        <v>1</v>
      </c>
      <c r="C15" s="190">
        <v>1</v>
      </c>
      <c r="D15" s="190">
        <v>61021</v>
      </c>
      <c r="E15" s="191" t="s">
        <v>490</v>
      </c>
      <c r="F15" s="193">
        <v>19798402</v>
      </c>
      <c r="G15" s="193">
        <v>20736180</v>
      </c>
      <c r="H15" s="107">
        <f t="shared" si="0"/>
        <v>-937778</v>
      </c>
      <c r="I15" s="193">
        <v>20122285</v>
      </c>
      <c r="J15" s="166"/>
      <c r="K15" s="166"/>
    </row>
    <row r="16" spans="1:11">
      <c r="A16" s="190">
        <v>6</v>
      </c>
      <c r="B16" s="190">
        <v>1</v>
      </c>
      <c r="C16" s="190">
        <v>1</v>
      </c>
      <c r="D16" s="190">
        <v>61022</v>
      </c>
      <c r="E16" s="191" t="s">
        <v>491</v>
      </c>
      <c r="F16" s="193">
        <v>4498517</v>
      </c>
      <c r="G16" s="193">
        <v>4728381</v>
      </c>
      <c r="H16" s="107">
        <f t="shared" si="0"/>
        <v>-229864</v>
      </c>
      <c r="I16" s="193">
        <v>4539023</v>
      </c>
      <c r="J16" s="166"/>
      <c r="K16" s="166"/>
    </row>
    <row r="17" spans="1:11">
      <c r="A17" s="190">
        <v>6</v>
      </c>
      <c r="B17" s="190">
        <v>1</v>
      </c>
      <c r="C17" s="190">
        <v>1</v>
      </c>
      <c r="D17" s="190">
        <v>61024</v>
      </c>
      <c r="E17" s="191" t="s">
        <v>710</v>
      </c>
      <c r="F17" s="193">
        <v>12353</v>
      </c>
      <c r="G17" s="193">
        <v>10738</v>
      </c>
      <c r="H17" s="107">
        <f t="shared" si="0"/>
        <v>1615</v>
      </c>
      <c r="I17" s="193">
        <v>12146</v>
      </c>
      <c r="J17" s="166"/>
      <c r="K17" s="166"/>
    </row>
    <row r="18" spans="1:11">
      <c r="A18" s="190">
        <v>6</v>
      </c>
      <c r="B18" s="190">
        <v>1</v>
      </c>
      <c r="C18" s="190">
        <v>1</v>
      </c>
      <c r="D18" s="190">
        <v>61025</v>
      </c>
      <c r="E18" s="191" t="s">
        <v>711</v>
      </c>
      <c r="F18" s="193">
        <v>1641725</v>
      </c>
      <c r="G18" s="193">
        <v>1714932</v>
      </c>
      <c r="H18" s="107">
        <f t="shared" si="0"/>
        <v>-73207</v>
      </c>
      <c r="I18" s="193">
        <v>470323</v>
      </c>
      <c r="J18" s="166"/>
      <c r="K18" s="166"/>
    </row>
    <row r="19" spans="1:11">
      <c r="A19" s="190">
        <v>6</v>
      </c>
      <c r="B19" s="190">
        <v>1</v>
      </c>
      <c r="C19" s="190">
        <v>1</v>
      </c>
      <c r="D19" s="190">
        <v>61026</v>
      </c>
      <c r="E19" s="191" t="s">
        <v>712</v>
      </c>
      <c r="F19" s="193">
        <v>373244</v>
      </c>
      <c r="G19" s="193">
        <v>443408</v>
      </c>
      <c r="H19" s="107">
        <f t="shared" si="0"/>
        <v>-70164</v>
      </c>
      <c r="I19" s="193">
        <v>313973</v>
      </c>
      <c r="J19" s="166"/>
      <c r="K19" s="166"/>
    </row>
    <row r="20" spans="1:11">
      <c r="A20" s="190">
        <v>6</v>
      </c>
      <c r="B20" s="190">
        <v>1</v>
      </c>
      <c r="C20" s="190">
        <v>1</v>
      </c>
      <c r="D20" s="190">
        <v>61031</v>
      </c>
      <c r="E20" s="191" t="s">
        <v>121</v>
      </c>
      <c r="F20" s="193">
        <v>26855070</v>
      </c>
      <c r="G20" s="193">
        <v>27432091</v>
      </c>
      <c r="H20" s="107">
        <f t="shared" si="0"/>
        <v>-577021</v>
      </c>
      <c r="I20" s="193">
        <v>28054060</v>
      </c>
      <c r="J20" s="166"/>
      <c r="K20" s="166"/>
    </row>
    <row r="21" spans="1:11">
      <c r="A21" s="190">
        <v>6</v>
      </c>
      <c r="B21" s="190">
        <v>1</v>
      </c>
      <c r="C21" s="190">
        <v>1</v>
      </c>
      <c r="D21" s="190">
        <v>61032</v>
      </c>
      <c r="E21" s="191" t="s">
        <v>493</v>
      </c>
      <c r="F21" s="193">
        <v>446160</v>
      </c>
      <c r="G21" s="193">
        <v>306902</v>
      </c>
      <c r="H21" s="107">
        <f t="shared" si="0"/>
        <v>139258</v>
      </c>
      <c r="I21" s="193">
        <v>249267</v>
      </c>
      <c r="J21" s="166"/>
      <c r="K21" s="166"/>
    </row>
    <row r="22" spans="1:11">
      <c r="A22" s="190">
        <v>6</v>
      </c>
      <c r="B22" s="190">
        <v>1</v>
      </c>
      <c r="C22" s="190">
        <v>1</v>
      </c>
      <c r="D22" s="190">
        <v>61033</v>
      </c>
      <c r="E22" s="191" t="s">
        <v>492</v>
      </c>
      <c r="F22" s="193">
        <v>25500</v>
      </c>
      <c r="G22" s="193">
        <v>25500</v>
      </c>
      <c r="H22" s="107">
        <f t="shared" si="0"/>
        <v>0</v>
      </c>
      <c r="I22" s="193">
        <v>6000</v>
      </c>
      <c r="J22" s="166"/>
      <c r="K22" s="166"/>
    </row>
    <row r="23" spans="1:11">
      <c r="A23" s="190">
        <v>6</v>
      </c>
      <c r="B23" s="190">
        <v>1</v>
      </c>
      <c r="C23" s="190">
        <v>1</v>
      </c>
      <c r="D23" s="190">
        <v>61034</v>
      </c>
      <c r="E23" s="191" t="s">
        <v>508</v>
      </c>
      <c r="F23" s="193">
        <v>30400</v>
      </c>
      <c r="G23" s="193">
        <v>16400</v>
      </c>
      <c r="H23" s="107">
        <f t="shared" si="0"/>
        <v>14000</v>
      </c>
      <c r="I23" s="193">
        <v>25600</v>
      </c>
      <c r="J23" s="166"/>
      <c r="K23" s="166"/>
    </row>
    <row r="24" spans="1:11">
      <c r="A24" s="190">
        <v>6</v>
      </c>
      <c r="B24" s="190">
        <v>1</v>
      </c>
      <c r="C24" s="190">
        <v>1</v>
      </c>
      <c r="D24" s="190">
        <v>61035</v>
      </c>
      <c r="E24" s="191" t="s">
        <v>247</v>
      </c>
      <c r="F24" s="193">
        <v>6960564</v>
      </c>
      <c r="G24" s="193">
        <v>9285774</v>
      </c>
      <c r="H24" s="107">
        <f t="shared" si="0"/>
        <v>-2325210</v>
      </c>
      <c r="I24" s="193">
        <v>10274997</v>
      </c>
      <c r="J24" s="166"/>
      <c r="K24" s="166"/>
    </row>
    <row r="25" spans="1:11" ht="12.75" customHeight="1">
      <c r="A25" s="190">
        <v>6</v>
      </c>
      <c r="B25" s="190">
        <v>1</v>
      </c>
      <c r="C25" s="190">
        <v>1</v>
      </c>
      <c r="D25" s="190">
        <v>61036</v>
      </c>
      <c r="E25" s="191" t="s">
        <v>871</v>
      </c>
      <c r="F25" s="193">
        <v>3727650</v>
      </c>
      <c r="G25" s="193">
        <v>4601510</v>
      </c>
      <c r="H25" s="107">
        <f t="shared" si="0"/>
        <v>-873860</v>
      </c>
      <c r="I25" s="193">
        <v>4171849</v>
      </c>
      <c r="J25" s="166"/>
      <c r="K25" s="166"/>
    </row>
    <row r="26" spans="1:11" ht="0.75" customHeight="1">
      <c r="A26" s="190">
        <v>6</v>
      </c>
      <c r="B26" s="190">
        <v>1</v>
      </c>
      <c r="C26" s="190">
        <v>1</v>
      </c>
      <c r="D26" s="190">
        <v>61037</v>
      </c>
      <c r="E26" s="191" t="s">
        <v>692</v>
      </c>
      <c r="F26" s="193">
        <v>0</v>
      </c>
      <c r="G26" s="193">
        <v>0</v>
      </c>
      <c r="H26" s="107">
        <f t="shared" si="0"/>
        <v>0</v>
      </c>
      <c r="I26" s="193">
        <v>0</v>
      </c>
      <c r="J26" s="166"/>
      <c r="K26" s="166"/>
    </row>
    <row r="27" spans="1:11" ht="13.5" customHeight="1">
      <c r="A27" s="190">
        <v>6</v>
      </c>
      <c r="B27" s="190">
        <v>1</v>
      </c>
      <c r="C27" s="190">
        <v>1</v>
      </c>
      <c r="D27" s="190">
        <v>61038</v>
      </c>
      <c r="E27" s="191" t="s">
        <v>248</v>
      </c>
      <c r="F27" s="193">
        <v>1165000</v>
      </c>
      <c r="G27" s="193">
        <v>1261073</v>
      </c>
      <c r="H27" s="107">
        <f t="shared" si="0"/>
        <v>-96073</v>
      </c>
      <c r="I27" s="193">
        <v>1230484</v>
      </c>
      <c r="J27" s="166"/>
      <c r="K27" s="166"/>
    </row>
    <row r="28" spans="1:11">
      <c r="A28" s="190">
        <v>6</v>
      </c>
      <c r="B28" s="190">
        <v>1</v>
      </c>
      <c r="C28" s="190">
        <v>1</v>
      </c>
      <c r="D28" s="190">
        <v>61039</v>
      </c>
      <c r="E28" s="191" t="s">
        <v>373</v>
      </c>
      <c r="F28" s="193">
        <v>2325287</v>
      </c>
      <c r="G28" s="193">
        <v>2537018</v>
      </c>
      <c r="H28" s="107">
        <f t="shared" si="0"/>
        <v>-211731</v>
      </c>
      <c r="I28" s="193">
        <v>2383910</v>
      </c>
      <c r="J28" s="166"/>
      <c r="K28" s="166"/>
    </row>
    <row r="29" spans="1:11">
      <c r="A29" s="190">
        <v>6</v>
      </c>
      <c r="B29" s="190">
        <v>1</v>
      </c>
      <c r="C29" s="190">
        <v>1</v>
      </c>
      <c r="D29" s="190">
        <v>61043</v>
      </c>
      <c r="E29" s="191" t="s">
        <v>249</v>
      </c>
      <c r="F29" s="193">
        <v>5000</v>
      </c>
      <c r="G29" s="193">
        <v>4440</v>
      </c>
      <c r="H29" s="107">
        <f t="shared" si="0"/>
        <v>560</v>
      </c>
      <c r="I29" s="193">
        <v>5030</v>
      </c>
      <c r="J29" s="166"/>
      <c r="K29" s="166"/>
    </row>
    <row r="30" spans="1:11">
      <c r="A30" s="190">
        <v>6</v>
      </c>
      <c r="B30" s="190">
        <v>1</v>
      </c>
      <c r="C30" s="190">
        <v>1</v>
      </c>
      <c r="D30" s="190">
        <v>61044</v>
      </c>
      <c r="E30" s="191" t="s">
        <v>494</v>
      </c>
      <c r="F30" s="193">
        <v>6499547</v>
      </c>
      <c r="G30" s="193">
        <v>6575836</v>
      </c>
      <c r="H30" s="107">
        <f t="shared" si="0"/>
        <v>-76289</v>
      </c>
      <c r="I30" s="193">
        <v>6205663</v>
      </c>
      <c r="J30" s="166"/>
      <c r="K30" s="166"/>
    </row>
    <row r="31" spans="1:11">
      <c r="A31" s="190">
        <v>6</v>
      </c>
      <c r="B31" s="190">
        <v>1</v>
      </c>
      <c r="C31" s="190">
        <v>1</v>
      </c>
      <c r="D31" s="190">
        <v>61045</v>
      </c>
      <c r="E31" s="191" t="s">
        <v>509</v>
      </c>
      <c r="F31" s="193">
        <v>67500</v>
      </c>
      <c r="G31" s="193">
        <v>64900</v>
      </c>
      <c r="H31" s="107">
        <f t="shared" si="0"/>
        <v>2600</v>
      </c>
      <c r="I31" s="193">
        <v>70200</v>
      </c>
      <c r="J31" s="166"/>
      <c r="K31" s="166"/>
    </row>
    <row r="32" spans="1:11">
      <c r="A32" s="190">
        <v>6</v>
      </c>
      <c r="B32" s="190">
        <v>1</v>
      </c>
      <c r="C32" s="190">
        <v>1</v>
      </c>
      <c r="D32" s="190">
        <v>61047</v>
      </c>
      <c r="E32" s="191" t="s">
        <v>713</v>
      </c>
      <c r="F32" s="193">
        <v>1561160</v>
      </c>
      <c r="G32" s="193">
        <v>1692536</v>
      </c>
      <c r="H32" s="107">
        <f t="shared" si="0"/>
        <v>-131376</v>
      </c>
      <c r="I32" s="193">
        <v>1444353</v>
      </c>
      <c r="J32" s="166"/>
      <c r="K32" s="166"/>
    </row>
    <row r="33" spans="1:11">
      <c r="A33" s="190">
        <v>6</v>
      </c>
      <c r="B33" s="190">
        <v>1</v>
      </c>
      <c r="C33" s="190">
        <v>1</v>
      </c>
      <c r="D33" s="190">
        <v>61048</v>
      </c>
      <c r="E33" s="191" t="s">
        <v>969</v>
      </c>
      <c r="F33" s="193">
        <v>343396</v>
      </c>
      <c r="G33" s="193">
        <v>405193</v>
      </c>
      <c r="H33" s="107">
        <f t="shared" si="0"/>
        <v>-61797</v>
      </c>
      <c r="I33" s="193">
        <v>335204</v>
      </c>
      <c r="J33" s="166"/>
      <c r="K33" s="166"/>
    </row>
    <row r="34" spans="1:11">
      <c r="A34" s="190">
        <v>6</v>
      </c>
      <c r="B34" s="190">
        <v>1</v>
      </c>
      <c r="C34" s="190">
        <v>1</v>
      </c>
      <c r="D34" s="190">
        <v>61049</v>
      </c>
      <c r="E34" s="191" t="s">
        <v>970</v>
      </c>
      <c r="F34" s="193">
        <v>231370</v>
      </c>
      <c r="G34" s="193">
        <v>243567</v>
      </c>
      <c r="H34" s="107">
        <f t="shared" si="0"/>
        <v>-12197</v>
      </c>
      <c r="I34" s="193">
        <v>213097</v>
      </c>
      <c r="J34" s="166"/>
      <c r="K34" s="166"/>
    </row>
    <row r="35" spans="1:11">
      <c r="A35" s="190">
        <v>6</v>
      </c>
      <c r="B35" s="190">
        <v>1</v>
      </c>
      <c r="C35" s="190">
        <v>1</v>
      </c>
      <c r="D35" s="190">
        <v>61053</v>
      </c>
      <c r="E35" s="235" t="s">
        <v>971</v>
      </c>
      <c r="F35" s="193">
        <v>1202675</v>
      </c>
      <c r="G35" s="193">
        <v>1543054</v>
      </c>
      <c r="H35" s="107">
        <f t="shared" si="0"/>
        <v>-340379</v>
      </c>
      <c r="I35" s="193">
        <v>1120452</v>
      </c>
      <c r="J35" s="166"/>
      <c r="K35" s="166"/>
    </row>
    <row r="36" spans="1:11">
      <c r="A36" s="190">
        <v>6</v>
      </c>
      <c r="B36" s="190">
        <v>1</v>
      </c>
      <c r="C36" s="190">
        <v>1</v>
      </c>
      <c r="D36" s="190">
        <v>61054</v>
      </c>
      <c r="E36" s="191" t="s">
        <v>870</v>
      </c>
      <c r="F36" s="107">
        <v>0</v>
      </c>
      <c r="G36" s="193">
        <v>454067</v>
      </c>
      <c r="H36" s="107">
        <f t="shared" si="0"/>
        <v>-454067</v>
      </c>
      <c r="I36" s="107">
        <v>356966</v>
      </c>
      <c r="J36" s="166"/>
      <c r="K36" s="166"/>
    </row>
    <row r="37" spans="1:11">
      <c r="A37" s="190">
        <v>6</v>
      </c>
      <c r="B37" s="190">
        <v>1</v>
      </c>
      <c r="C37" s="190">
        <v>1</v>
      </c>
      <c r="D37" s="190">
        <v>61055</v>
      </c>
      <c r="E37" s="191" t="s">
        <v>972</v>
      </c>
      <c r="F37" s="193">
        <v>96751</v>
      </c>
      <c r="G37" s="193">
        <v>611024</v>
      </c>
      <c r="H37" s="107">
        <f t="shared" si="0"/>
        <v>-514273</v>
      </c>
      <c r="I37" s="107">
        <v>431414</v>
      </c>
      <c r="J37" s="166"/>
      <c r="K37" s="166"/>
    </row>
    <row r="38" spans="1:11">
      <c r="A38" s="190">
        <v>6</v>
      </c>
      <c r="B38" s="190">
        <v>1</v>
      </c>
      <c r="C38" s="190">
        <v>1</v>
      </c>
      <c r="D38" s="190">
        <v>61056</v>
      </c>
      <c r="E38" s="191" t="s">
        <v>17</v>
      </c>
      <c r="F38" s="193">
        <v>20000</v>
      </c>
      <c r="G38" s="193">
        <v>13000</v>
      </c>
      <c r="H38" s="107">
        <f t="shared" si="0"/>
        <v>7000</v>
      </c>
      <c r="I38" s="107">
        <v>0</v>
      </c>
      <c r="J38" s="166"/>
      <c r="K38" s="166"/>
    </row>
    <row r="39" spans="1:11">
      <c r="A39" s="190">
        <v>6</v>
      </c>
      <c r="B39" s="190">
        <v>1</v>
      </c>
      <c r="C39" s="190">
        <v>1</v>
      </c>
      <c r="D39" s="190">
        <v>61991</v>
      </c>
      <c r="E39" s="191" t="s">
        <v>250</v>
      </c>
      <c r="F39" s="193">
        <v>3472549</v>
      </c>
      <c r="G39" s="193">
        <v>3476810</v>
      </c>
      <c r="H39" s="107">
        <f t="shared" si="0"/>
        <v>-4261</v>
      </c>
      <c r="I39" s="193">
        <v>2878956</v>
      </c>
      <c r="J39" s="166"/>
      <c r="K39" s="166"/>
    </row>
    <row r="40" spans="1:11" hidden="1">
      <c r="A40" s="227">
        <v>6</v>
      </c>
      <c r="B40" s="227">
        <v>1</v>
      </c>
      <c r="C40" s="227">
        <v>1</v>
      </c>
      <c r="D40" s="227">
        <v>75031</v>
      </c>
      <c r="E40" s="228" t="s">
        <v>123</v>
      </c>
      <c r="F40" s="229">
        <v>0</v>
      </c>
      <c r="G40" s="229">
        <v>0</v>
      </c>
      <c r="H40" s="218">
        <f t="shared" si="0"/>
        <v>0</v>
      </c>
      <c r="I40" s="218">
        <v>0</v>
      </c>
      <c r="J40" s="166"/>
      <c r="K40" s="166"/>
    </row>
    <row r="41" spans="1:11">
      <c r="A41" s="190">
        <v>6</v>
      </c>
      <c r="B41" s="190">
        <v>1</v>
      </c>
      <c r="C41" s="190">
        <v>2</v>
      </c>
      <c r="D41" s="190">
        <v>60011</v>
      </c>
      <c r="E41" s="191" t="s">
        <v>495</v>
      </c>
      <c r="F41" s="193">
        <v>126903754</v>
      </c>
      <c r="G41" s="193">
        <v>123478435.809</v>
      </c>
      <c r="H41" s="107">
        <f t="shared" si="0"/>
        <v>3425318.1909999996</v>
      </c>
      <c r="I41" s="193">
        <v>125490691</v>
      </c>
      <c r="J41" s="166"/>
      <c r="K41" s="166"/>
    </row>
    <row r="42" spans="1:11">
      <c r="A42" s="190">
        <v>6</v>
      </c>
      <c r="B42" s="190">
        <v>1</v>
      </c>
      <c r="C42" s="190">
        <v>2</v>
      </c>
      <c r="D42" s="190">
        <v>60021</v>
      </c>
      <c r="E42" s="191" t="s">
        <v>119</v>
      </c>
      <c r="F42" s="193">
        <v>1262523</v>
      </c>
      <c r="G42" s="193">
        <v>1059214.9580000001</v>
      </c>
      <c r="H42" s="107">
        <f t="shared" si="0"/>
        <v>203308.0419999999</v>
      </c>
      <c r="I42" s="193">
        <v>1160256</v>
      </c>
      <c r="J42" s="166"/>
      <c r="K42" s="166"/>
    </row>
    <row r="43" spans="1:11">
      <c r="A43" s="190">
        <v>6</v>
      </c>
      <c r="B43" s="190">
        <v>1</v>
      </c>
      <c r="C43" s="190">
        <v>2</v>
      </c>
      <c r="D43" s="190">
        <v>61011</v>
      </c>
      <c r="E43" s="191" t="s">
        <v>120</v>
      </c>
      <c r="F43" s="193">
        <v>6963539</v>
      </c>
      <c r="G43" s="193">
        <v>6538271.7249999996</v>
      </c>
      <c r="H43" s="107">
        <f t="shared" si="0"/>
        <v>425267.27500000037</v>
      </c>
      <c r="I43" s="193">
        <v>6818453</v>
      </c>
      <c r="J43" s="166"/>
      <c r="K43" s="166"/>
    </row>
    <row r="44" spans="1:11">
      <c r="A44" s="190">
        <v>6</v>
      </c>
      <c r="B44" s="190">
        <v>1</v>
      </c>
      <c r="C44" s="190">
        <v>2</v>
      </c>
      <c r="D44" s="190">
        <v>61012</v>
      </c>
      <c r="E44" s="191" t="s">
        <v>346</v>
      </c>
      <c r="F44" s="193">
        <v>106148</v>
      </c>
      <c r="G44" s="193">
        <v>112398.808</v>
      </c>
      <c r="H44" s="107">
        <f t="shared" si="0"/>
        <v>-6250.8080000000045</v>
      </c>
      <c r="I44" s="193">
        <v>118632</v>
      </c>
      <c r="J44" s="166"/>
      <c r="K44" s="166"/>
    </row>
    <row r="45" spans="1:11">
      <c r="A45" s="190">
        <v>6</v>
      </c>
      <c r="B45" s="190">
        <v>1</v>
      </c>
      <c r="C45" s="190">
        <v>2</v>
      </c>
      <c r="D45" s="190">
        <v>61013</v>
      </c>
      <c r="E45" s="191" t="s">
        <v>468</v>
      </c>
      <c r="F45" s="193">
        <v>214545</v>
      </c>
      <c r="G45" s="193">
        <v>210763.00599999999</v>
      </c>
      <c r="H45" s="107">
        <f t="shared" si="0"/>
        <v>3781.9940000000061</v>
      </c>
      <c r="I45" s="193">
        <v>215649</v>
      </c>
      <c r="J45" s="166"/>
      <c r="K45" s="166"/>
    </row>
    <row r="46" spans="1:11">
      <c r="A46" s="190">
        <v>6</v>
      </c>
      <c r="B46" s="190">
        <v>1</v>
      </c>
      <c r="C46" s="190">
        <v>2</v>
      </c>
      <c r="D46" s="190">
        <v>61015</v>
      </c>
      <c r="E46" s="191" t="s">
        <v>506</v>
      </c>
      <c r="F46" s="193">
        <v>414077</v>
      </c>
      <c r="G46" s="193">
        <v>408920.82900000003</v>
      </c>
      <c r="H46" s="107">
        <f t="shared" si="0"/>
        <v>5156.170999999973</v>
      </c>
      <c r="I46" s="193">
        <v>460270</v>
      </c>
      <c r="J46" s="166"/>
      <c r="K46" s="166"/>
    </row>
    <row r="47" spans="1:11">
      <c r="A47" s="190">
        <v>6</v>
      </c>
      <c r="B47" s="190">
        <v>1</v>
      </c>
      <c r="C47" s="190">
        <v>2</v>
      </c>
      <c r="D47" s="190">
        <v>61016</v>
      </c>
      <c r="E47" s="191" t="s">
        <v>470</v>
      </c>
      <c r="F47" s="193">
        <v>29699</v>
      </c>
      <c r="G47" s="193">
        <v>29272.82</v>
      </c>
      <c r="H47" s="107">
        <f t="shared" si="0"/>
        <v>426.18000000000029</v>
      </c>
      <c r="I47" s="193">
        <v>17176</v>
      </c>
      <c r="J47" s="166"/>
      <c r="K47" s="166"/>
    </row>
    <row r="48" spans="1:11">
      <c r="A48" s="190">
        <v>6</v>
      </c>
      <c r="B48" s="190">
        <v>1</v>
      </c>
      <c r="C48" s="190">
        <v>2</v>
      </c>
      <c r="D48" s="190">
        <v>61017</v>
      </c>
      <c r="E48" s="191" t="s">
        <v>507</v>
      </c>
      <c r="F48" s="193">
        <v>77680</v>
      </c>
      <c r="G48" s="193">
        <v>46782.726000000002</v>
      </c>
      <c r="H48" s="107">
        <f t="shared" si="0"/>
        <v>30897.273999999998</v>
      </c>
      <c r="I48" s="193">
        <v>77615</v>
      </c>
      <c r="J48" s="166"/>
      <c r="K48" s="166"/>
    </row>
    <row r="49" spans="1:11" hidden="1">
      <c r="A49" s="227">
        <v>6</v>
      </c>
      <c r="B49" s="227">
        <v>1</v>
      </c>
      <c r="C49" s="227">
        <v>2</v>
      </c>
      <c r="D49" s="227">
        <v>61018</v>
      </c>
      <c r="E49" s="228" t="s">
        <v>471</v>
      </c>
      <c r="F49" s="229">
        <v>0</v>
      </c>
      <c r="G49" s="229">
        <v>0</v>
      </c>
      <c r="H49" s="218">
        <f t="shared" si="0"/>
        <v>0</v>
      </c>
      <c r="I49" s="218">
        <v>0</v>
      </c>
      <c r="J49" s="166"/>
      <c r="K49" s="166"/>
    </row>
    <row r="50" spans="1:11">
      <c r="A50" s="190">
        <v>6</v>
      </c>
      <c r="B50" s="190">
        <v>1</v>
      </c>
      <c r="C50" s="190">
        <v>2</v>
      </c>
      <c r="D50" s="190">
        <v>61021</v>
      </c>
      <c r="E50" s="191" t="s">
        <v>490</v>
      </c>
      <c r="F50" s="193">
        <v>3235478</v>
      </c>
      <c r="G50" s="193">
        <v>3145201.2740000002</v>
      </c>
      <c r="H50" s="107">
        <f t="shared" si="0"/>
        <v>90276.725999999791</v>
      </c>
      <c r="I50" s="193">
        <v>3230873</v>
      </c>
      <c r="J50" s="166"/>
      <c r="K50" s="166"/>
    </row>
    <row r="51" spans="1:11">
      <c r="A51" s="190">
        <v>6</v>
      </c>
      <c r="B51" s="190">
        <v>1</v>
      </c>
      <c r="C51" s="190">
        <v>2</v>
      </c>
      <c r="D51" s="190">
        <v>61022</v>
      </c>
      <c r="E51" s="191" t="s">
        <v>491</v>
      </c>
      <c r="F51" s="193">
        <v>190135</v>
      </c>
      <c r="G51" s="193">
        <v>178795.59400000001</v>
      </c>
      <c r="H51" s="107">
        <f t="shared" si="0"/>
        <v>11339.405999999988</v>
      </c>
      <c r="I51" s="193">
        <v>178368</v>
      </c>
      <c r="J51" s="166"/>
      <c r="K51" s="166"/>
    </row>
    <row r="52" spans="1:11">
      <c r="A52" s="190">
        <v>6</v>
      </c>
      <c r="B52" s="190">
        <v>1</v>
      </c>
      <c r="C52" s="190">
        <v>2</v>
      </c>
      <c r="D52" s="190">
        <v>61025</v>
      </c>
      <c r="E52" s="191" t="s">
        <v>711</v>
      </c>
      <c r="F52" s="193">
        <v>538411</v>
      </c>
      <c r="G52" s="193">
        <v>558784.99800000002</v>
      </c>
      <c r="H52" s="107">
        <f t="shared" si="0"/>
        <v>-20373.998000000021</v>
      </c>
      <c r="I52" s="107">
        <v>16253</v>
      </c>
      <c r="J52" s="166"/>
      <c r="K52" s="166"/>
    </row>
    <row r="53" spans="1:11">
      <c r="A53" s="190">
        <v>6</v>
      </c>
      <c r="B53" s="190">
        <v>1</v>
      </c>
      <c r="C53" s="190">
        <v>2</v>
      </c>
      <c r="D53" s="190">
        <v>61026</v>
      </c>
      <c r="E53" s="191" t="s">
        <v>712</v>
      </c>
      <c r="F53" s="193">
        <v>183000</v>
      </c>
      <c r="G53" s="193">
        <v>178401.76699999999</v>
      </c>
      <c r="H53" s="107">
        <f t="shared" si="0"/>
        <v>4598.2330000000075</v>
      </c>
      <c r="I53" s="193">
        <v>182035</v>
      </c>
      <c r="J53" s="166"/>
      <c r="K53" s="166"/>
    </row>
    <row r="54" spans="1:11">
      <c r="A54" s="190">
        <v>6</v>
      </c>
      <c r="B54" s="190">
        <v>1</v>
      </c>
      <c r="C54" s="190">
        <v>2</v>
      </c>
      <c r="D54" s="190">
        <v>61031</v>
      </c>
      <c r="E54" s="191" t="s">
        <v>121</v>
      </c>
      <c r="F54" s="193">
        <v>10425433</v>
      </c>
      <c r="G54" s="193">
        <v>10772291.677999999</v>
      </c>
      <c r="H54" s="107">
        <f t="shared" si="0"/>
        <v>-346858.67799999937</v>
      </c>
      <c r="I54" s="193">
        <v>11167573</v>
      </c>
      <c r="J54" s="166"/>
      <c r="K54" s="166"/>
    </row>
    <row r="55" spans="1:11">
      <c r="A55" s="190">
        <v>6</v>
      </c>
      <c r="B55" s="190">
        <v>1</v>
      </c>
      <c r="C55" s="190">
        <v>2</v>
      </c>
      <c r="D55" s="190">
        <v>61035</v>
      </c>
      <c r="E55" s="191" t="s">
        <v>247</v>
      </c>
      <c r="F55" s="193">
        <v>1218113</v>
      </c>
      <c r="G55" s="193">
        <v>380215.03999999998</v>
      </c>
      <c r="H55" s="107">
        <f t="shared" si="0"/>
        <v>837897.96</v>
      </c>
      <c r="I55" s="193">
        <v>1247364</v>
      </c>
      <c r="J55" s="166"/>
      <c r="K55" s="166"/>
    </row>
    <row r="56" spans="1:11">
      <c r="A56" s="190">
        <v>6</v>
      </c>
      <c r="B56" s="190">
        <v>1</v>
      </c>
      <c r="C56" s="190">
        <v>2</v>
      </c>
      <c r="D56" s="190">
        <v>61036</v>
      </c>
      <c r="E56" s="191" t="s">
        <v>871</v>
      </c>
      <c r="F56" s="193">
        <v>168401</v>
      </c>
      <c r="G56" s="107">
        <v>0</v>
      </c>
      <c r="H56" s="107">
        <f t="shared" si="0"/>
        <v>168401</v>
      </c>
      <c r="I56" s="107">
        <v>0</v>
      </c>
      <c r="J56" s="166"/>
      <c r="K56" s="166"/>
    </row>
    <row r="57" spans="1:11" hidden="1">
      <c r="A57" s="227">
        <v>6</v>
      </c>
      <c r="B57" s="227">
        <v>1</v>
      </c>
      <c r="C57" s="227">
        <v>2</v>
      </c>
      <c r="D57" s="227">
        <v>61037</v>
      </c>
      <c r="E57" s="228" t="s">
        <v>692</v>
      </c>
      <c r="F57" s="229">
        <v>0</v>
      </c>
      <c r="G57" s="229">
        <v>0</v>
      </c>
      <c r="H57" s="218">
        <f t="shared" si="0"/>
        <v>0</v>
      </c>
      <c r="I57" s="218">
        <v>0</v>
      </c>
      <c r="J57" s="166"/>
      <c r="K57" s="166"/>
    </row>
    <row r="58" spans="1:11">
      <c r="A58" s="190">
        <v>6</v>
      </c>
      <c r="B58" s="190">
        <v>1</v>
      </c>
      <c r="C58" s="190">
        <v>2</v>
      </c>
      <c r="D58" s="190">
        <v>61039</v>
      </c>
      <c r="E58" s="191" t="s">
        <v>373</v>
      </c>
      <c r="F58" s="193">
        <v>2129</v>
      </c>
      <c r="G58" s="193">
        <v>1022.4450000000001</v>
      </c>
      <c r="H58" s="107">
        <f t="shared" si="0"/>
        <v>1106.5549999999998</v>
      </c>
      <c r="I58" s="107">
        <v>707</v>
      </c>
      <c r="J58" s="166"/>
      <c r="K58" s="166"/>
    </row>
    <row r="59" spans="1:11">
      <c r="A59" s="190">
        <v>6</v>
      </c>
      <c r="B59" s="190">
        <v>1</v>
      </c>
      <c r="C59" s="190">
        <v>2</v>
      </c>
      <c r="D59" s="190">
        <v>61041</v>
      </c>
      <c r="E59" s="191" t="s">
        <v>251</v>
      </c>
      <c r="F59" s="193">
        <v>312579</v>
      </c>
      <c r="G59" s="193">
        <v>268289.31699999998</v>
      </c>
      <c r="H59" s="107">
        <f t="shared" si="0"/>
        <v>44289.683000000019</v>
      </c>
      <c r="I59" s="193">
        <v>283841</v>
      </c>
      <c r="J59" s="166"/>
      <c r="K59" s="166"/>
    </row>
    <row r="60" spans="1:11">
      <c r="A60" s="190">
        <v>6</v>
      </c>
      <c r="B60" s="190">
        <v>1</v>
      </c>
      <c r="C60" s="190">
        <v>2</v>
      </c>
      <c r="D60" s="190">
        <v>61042</v>
      </c>
      <c r="E60" s="191" t="s">
        <v>252</v>
      </c>
      <c r="F60" s="193">
        <v>5903890</v>
      </c>
      <c r="G60" s="193">
        <v>9744225.8499999996</v>
      </c>
      <c r="H60" s="107">
        <f t="shared" si="0"/>
        <v>-3840335.8499999996</v>
      </c>
      <c r="I60" s="193">
        <v>7638331</v>
      </c>
      <c r="J60" s="166"/>
      <c r="K60" s="166"/>
    </row>
    <row r="61" spans="1:11">
      <c r="A61" s="190">
        <v>6</v>
      </c>
      <c r="B61" s="190">
        <v>1</v>
      </c>
      <c r="C61" s="190">
        <v>2</v>
      </c>
      <c r="D61" s="190">
        <v>61043</v>
      </c>
      <c r="E61" s="191" t="s">
        <v>249</v>
      </c>
      <c r="F61" s="193">
        <v>16424239</v>
      </c>
      <c r="G61" s="193">
        <v>17723746.306000002</v>
      </c>
      <c r="H61" s="107">
        <f t="shared" si="0"/>
        <v>-1299507.3060000017</v>
      </c>
      <c r="I61" s="193">
        <v>17465717</v>
      </c>
      <c r="J61" s="166"/>
      <c r="K61" s="166"/>
    </row>
    <row r="62" spans="1:11">
      <c r="A62" s="190">
        <v>6</v>
      </c>
      <c r="B62" s="190">
        <v>1</v>
      </c>
      <c r="C62" s="190">
        <v>2</v>
      </c>
      <c r="D62" s="190">
        <v>61991</v>
      </c>
      <c r="E62" s="191" t="s">
        <v>250</v>
      </c>
      <c r="F62" s="193">
        <v>3852025</v>
      </c>
      <c r="G62" s="193">
        <v>3591404.733</v>
      </c>
      <c r="H62" s="107">
        <f t="shared" si="0"/>
        <v>260620.26699999999</v>
      </c>
      <c r="I62" s="193">
        <v>3541931</v>
      </c>
      <c r="J62" s="166"/>
      <c r="K62" s="166"/>
    </row>
    <row r="63" spans="1:11">
      <c r="A63" s="190">
        <v>6</v>
      </c>
      <c r="B63" s="190">
        <v>1</v>
      </c>
      <c r="C63" s="190">
        <v>2</v>
      </c>
      <c r="D63" s="190">
        <v>64021</v>
      </c>
      <c r="E63" s="191" t="s">
        <v>254</v>
      </c>
      <c r="F63" s="193">
        <v>221120</v>
      </c>
      <c r="G63" s="193">
        <v>247400.06299999999</v>
      </c>
      <c r="H63" s="107">
        <f t="shared" si="0"/>
        <v>-26280.062999999995</v>
      </c>
      <c r="I63" s="193">
        <v>144426</v>
      </c>
      <c r="J63" s="166"/>
      <c r="K63" s="166"/>
    </row>
    <row r="64" spans="1:11">
      <c r="A64" s="190">
        <v>6</v>
      </c>
      <c r="B64" s="190">
        <v>1</v>
      </c>
      <c r="C64" s="190">
        <v>2</v>
      </c>
      <c r="D64" s="190">
        <v>68033</v>
      </c>
      <c r="E64" s="191" t="s">
        <v>510</v>
      </c>
      <c r="F64" s="193">
        <v>1071600</v>
      </c>
      <c r="G64" s="193">
        <v>1366778.6</v>
      </c>
      <c r="H64" s="107">
        <f t="shared" si="0"/>
        <v>-295178.60000000009</v>
      </c>
      <c r="I64" s="193">
        <v>1479000</v>
      </c>
      <c r="J64" s="166"/>
      <c r="K64" s="166"/>
    </row>
    <row r="65" spans="1:11">
      <c r="A65" s="190">
        <v>6</v>
      </c>
      <c r="B65" s="190">
        <v>1</v>
      </c>
      <c r="C65" s="190">
        <v>3</v>
      </c>
      <c r="D65" s="190">
        <v>60011</v>
      </c>
      <c r="E65" s="191" t="s">
        <v>495</v>
      </c>
      <c r="F65" s="193">
        <v>4424229</v>
      </c>
      <c r="G65" s="193">
        <v>5104607.0319999997</v>
      </c>
      <c r="H65" s="107">
        <f t="shared" si="0"/>
        <v>-680378.03199999966</v>
      </c>
      <c r="I65" s="193">
        <v>4467423</v>
      </c>
      <c r="J65" s="166"/>
      <c r="K65" s="166"/>
    </row>
    <row r="66" spans="1:11">
      <c r="A66" s="190">
        <v>6</v>
      </c>
      <c r="B66" s="190">
        <v>1</v>
      </c>
      <c r="C66" s="190">
        <v>3</v>
      </c>
      <c r="D66" s="190">
        <v>60021</v>
      </c>
      <c r="E66" s="191" t="s">
        <v>119</v>
      </c>
      <c r="F66" s="193">
        <v>611</v>
      </c>
      <c r="G66" s="193">
        <v>4914.2449999999999</v>
      </c>
      <c r="H66" s="107">
        <f t="shared" si="0"/>
        <v>-4303.2449999999999</v>
      </c>
      <c r="I66" s="193">
        <v>3991</v>
      </c>
      <c r="J66" s="166"/>
      <c r="K66" s="166"/>
    </row>
    <row r="67" spans="1:11">
      <c r="A67" s="190">
        <v>6</v>
      </c>
      <c r="B67" s="190">
        <v>1</v>
      </c>
      <c r="C67" s="190">
        <v>3</v>
      </c>
      <c r="D67" s="190">
        <v>61011</v>
      </c>
      <c r="E67" s="191" t="s">
        <v>120</v>
      </c>
      <c r="F67" s="193">
        <v>2040</v>
      </c>
      <c r="G67" s="193">
        <v>29329.200000000001</v>
      </c>
      <c r="H67" s="107">
        <f t="shared" si="0"/>
        <v>-27289.200000000001</v>
      </c>
      <c r="I67" s="193">
        <v>10703</v>
      </c>
      <c r="J67" s="166"/>
      <c r="K67" s="166"/>
    </row>
    <row r="68" spans="1:11" hidden="1">
      <c r="A68" s="227">
        <v>6</v>
      </c>
      <c r="B68" s="227">
        <v>1</v>
      </c>
      <c r="C68" s="227">
        <v>3</v>
      </c>
      <c r="D68" s="227">
        <v>61013</v>
      </c>
      <c r="E68" s="228" t="s">
        <v>468</v>
      </c>
      <c r="F68" s="229">
        <v>0</v>
      </c>
      <c r="G68" s="229">
        <v>0</v>
      </c>
      <c r="H68" s="218">
        <f t="shared" si="0"/>
        <v>0</v>
      </c>
      <c r="I68" s="230">
        <v>0</v>
      </c>
      <c r="J68" s="166"/>
      <c r="K68" s="166"/>
    </row>
    <row r="69" spans="1:11">
      <c r="A69" s="190">
        <v>6</v>
      </c>
      <c r="B69" s="190">
        <v>1</v>
      </c>
      <c r="C69" s="190">
        <v>3</v>
      </c>
      <c r="D69" s="190">
        <v>61021</v>
      </c>
      <c r="E69" s="191" t="s">
        <v>490</v>
      </c>
      <c r="F69" s="193">
        <v>1120</v>
      </c>
      <c r="G69" s="193">
        <v>13687.564</v>
      </c>
      <c r="H69" s="107">
        <f t="shared" si="0"/>
        <v>-12567.564</v>
      </c>
      <c r="I69" s="193">
        <v>5125</v>
      </c>
      <c r="J69" s="166"/>
      <c r="K69" s="166"/>
    </row>
    <row r="70" spans="1:11">
      <c r="A70" s="190">
        <v>6</v>
      </c>
      <c r="B70" s="190">
        <v>1</v>
      </c>
      <c r="C70" s="190">
        <v>3</v>
      </c>
      <c r="D70" s="190">
        <v>61022</v>
      </c>
      <c r="E70" s="191" t="s">
        <v>491</v>
      </c>
      <c r="F70" s="193">
        <v>300</v>
      </c>
      <c r="G70" s="193">
        <v>425</v>
      </c>
      <c r="H70" s="107">
        <f t="shared" si="0"/>
        <v>-125</v>
      </c>
      <c r="I70" s="193">
        <v>300</v>
      </c>
      <c r="J70" s="166"/>
      <c r="K70" s="166"/>
    </row>
    <row r="71" spans="1:11" hidden="1">
      <c r="A71" s="227">
        <v>6</v>
      </c>
      <c r="B71" s="227">
        <v>1</v>
      </c>
      <c r="C71" s="227">
        <v>3</v>
      </c>
      <c r="D71" s="227">
        <v>61031</v>
      </c>
      <c r="E71" s="228" t="s">
        <v>121</v>
      </c>
      <c r="F71" s="229">
        <v>0</v>
      </c>
      <c r="G71" s="229">
        <v>0</v>
      </c>
      <c r="H71" s="218">
        <f t="shared" ref="H71:H139" si="1">F71-G71</f>
        <v>0</v>
      </c>
      <c r="I71" s="218">
        <v>0</v>
      </c>
      <c r="J71" s="166"/>
      <c r="K71" s="166"/>
    </row>
    <row r="72" spans="1:11">
      <c r="A72" s="190">
        <v>6</v>
      </c>
      <c r="B72" s="190">
        <v>1</v>
      </c>
      <c r="C72" s="190">
        <v>3</v>
      </c>
      <c r="D72" s="190">
        <v>61991</v>
      </c>
      <c r="E72" s="191" t="s">
        <v>250</v>
      </c>
      <c r="F72" s="193">
        <v>840</v>
      </c>
      <c r="G72" s="193">
        <v>840</v>
      </c>
      <c r="H72" s="107">
        <f t="shared" si="1"/>
        <v>0</v>
      </c>
      <c r="I72" s="193">
        <v>1438</v>
      </c>
      <c r="J72" s="166"/>
      <c r="K72" s="166"/>
    </row>
    <row r="73" spans="1:11" ht="12" customHeight="1">
      <c r="A73" s="190">
        <v>6</v>
      </c>
      <c r="B73" s="190">
        <v>1</v>
      </c>
      <c r="C73" s="190">
        <v>4</v>
      </c>
      <c r="D73" s="190">
        <v>60011</v>
      </c>
      <c r="E73" s="191" t="s">
        <v>495</v>
      </c>
      <c r="F73" s="193">
        <v>175656</v>
      </c>
      <c r="G73" s="193">
        <v>73894</v>
      </c>
      <c r="H73" s="107">
        <f t="shared" si="1"/>
        <v>101762</v>
      </c>
      <c r="I73" s="87">
        <v>59019</v>
      </c>
      <c r="J73" s="166"/>
      <c r="K73" s="166"/>
    </row>
    <row r="74" spans="1:11" ht="17.25" hidden="1" customHeight="1">
      <c r="A74" s="227">
        <v>6</v>
      </c>
      <c r="B74" s="227">
        <v>1</v>
      </c>
      <c r="C74" s="227">
        <v>4</v>
      </c>
      <c r="D74" s="227">
        <v>61011</v>
      </c>
      <c r="E74" s="228" t="s">
        <v>120</v>
      </c>
      <c r="F74" s="229">
        <v>0</v>
      </c>
      <c r="G74" s="229">
        <v>0</v>
      </c>
      <c r="H74" s="218">
        <f t="shared" si="1"/>
        <v>0</v>
      </c>
      <c r="I74" s="218">
        <v>0</v>
      </c>
      <c r="J74" s="166"/>
      <c r="K74" s="166"/>
    </row>
    <row r="75" spans="1:11" hidden="1">
      <c r="A75" s="227">
        <v>6</v>
      </c>
      <c r="B75" s="227">
        <v>1</v>
      </c>
      <c r="C75" s="227">
        <v>4</v>
      </c>
      <c r="D75" s="227">
        <v>61013</v>
      </c>
      <c r="E75" s="228" t="s">
        <v>468</v>
      </c>
      <c r="F75" s="229">
        <v>0</v>
      </c>
      <c r="G75" s="229">
        <v>0</v>
      </c>
      <c r="H75" s="218">
        <f t="shared" si="1"/>
        <v>0</v>
      </c>
      <c r="I75" s="218">
        <v>0</v>
      </c>
      <c r="J75" s="166"/>
      <c r="K75" s="166"/>
    </row>
    <row r="76" spans="1:11">
      <c r="A76" s="190">
        <v>6</v>
      </c>
      <c r="B76" s="190">
        <v>1</v>
      </c>
      <c r="C76" s="190">
        <v>4</v>
      </c>
      <c r="D76" s="190">
        <v>61991</v>
      </c>
      <c r="E76" s="191" t="s">
        <v>250</v>
      </c>
      <c r="F76" s="193">
        <v>2767</v>
      </c>
      <c r="G76" s="107">
        <v>0</v>
      </c>
      <c r="H76" s="107">
        <f t="shared" ref="H76" si="2">F76-G76</f>
        <v>2767</v>
      </c>
      <c r="I76" s="107">
        <v>0</v>
      </c>
      <c r="J76" s="166"/>
      <c r="K76" s="166"/>
    </row>
    <row r="77" spans="1:11">
      <c r="A77" s="190">
        <v>6</v>
      </c>
      <c r="B77" s="190">
        <v>1</v>
      </c>
      <c r="C77" s="190">
        <v>5</v>
      </c>
      <c r="D77" s="190">
        <v>62011</v>
      </c>
      <c r="E77" s="191" t="s">
        <v>511</v>
      </c>
      <c r="F77" s="107">
        <v>0</v>
      </c>
      <c r="G77" s="107">
        <v>0</v>
      </c>
      <c r="H77" s="107">
        <f t="shared" si="1"/>
        <v>0</v>
      </c>
      <c r="I77" s="107">
        <v>723</v>
      </c>
      <c r="J77" s="166"/>
      <c r="K77" s="166"/>
    </row>
    <row r="78" spans="1:11">
      <c r="A78" s="190">
        <v>6</v>
      </c>
      <c r="B78" s="190">
        <v>1</v>
      </c>
      <c r="C78" s="190">
        <v>5</v>
      </c>
      <c r="D78" s="190">
        <v>62015</v>
      </c>
      <c r="E78" s="191" t="s">
        <v>973</v>
      </c>
      <c r="F78" s="193">
        <v>426667</v>
      </c>
      <c r="G78" s="193">
        <v>235883.802</v>
      </c>
      <c r="H78" s="107">
        <f t="shared" si="1"/>
        <v>190783.198</v>
      </c>
      <c r="I78" s="193">
        <v>143545</v>
      </c>
      <c r="J78" s="166"/>
      <c r="K78" s="166"/>
    </row>
    <row r="79" spans="1:11">
      <c r="A79" s="190">
        <v>6</v>
      </c>
      <c r="B79" s="190">
        <v>1</v>
      </c>
      <c r="C79" s="190">
        <v>5</v>
      </c>
      <c r="D79" s="190">
        <v>62016</v>
      </c>
      <c r="E79" s="191" t="s">
        <v>974</v>
      </c>
      <c r="F79" s="193">
        <v>4922254</v>
      </c>
      <c r="G79" s="193">
        <v>5985468.4649999999</v>
      </c>
      <c r="H79" s="107">
        <f t="shared" si="1"/>
        <v>-1063214.4649999999</v>
      </c>
      <c r="I79" s="193">
        <v>7317832</v>
      </c>
      <c r="J79" s="166"/>
      <c r="K79" s="166"/>
    </row>
    <row r="80" spans="1:11">
      <c r="A80" s="190">
        <v>6</v>
      </c>
      <c r="B80" s="190">
        <v>1</v>
      </c>
      <c r="C80" s="190">
        <v>5</v>
      </c>
      <c r="D80" s="190">
        <v>62017</v>
      </c>
      <c r="E80" s="191" t="s">
        <v>975</v>
      </c>
      <c r="F80" s="193">
        <v>602273</v>
      </c>
      <c r="G80" s="193">
        <v>328350.42</v>
      </c>
      <c r="H80" s="107">
        <f t="shared" si="1"/>
        <v>273922.58</v>
      </c>
      <c r="I80" s="193">
        <v>404930</v>
      </c>
      <c r="J80" s="166"/>
      <c r="K80" s="166"/>
    </row>
    <row r="81" spans="1:11" ht="12" customHeight="1">
      <c r="A81" s="190">
        <v>6</v>
      </c>
      <c r="B81" s="190">
        <v>1</v>
      </c>
      <c r="C81" s="190">
        <v>5</v>
      </c>
      <c r="D81" s="190">
        <v>62018</v>
      </c>
      <c r="E81" s="191" t="s">
        <v>512</v>
      </c>
      <c r="F81" s="193">
        <v>22345</v>
      </c>
      <c r="G81" s="193">
        <v>10625.418</v>
      </c>
      <c r="H81" s="107">
        <f t="shared" si="1"/>
        <v>11719.582</v>
      </c>
      <c r="I81" s="193">
        <v>2792</v>
      </c>
      <c r="J81" s="166"/>
      <c r="K81" s="166"/>
    </row>
    <row r="82" spans="1:11" ht="13.5" customHeight="1">
      <c r="A82" s="190">
        <v>6</v>
      </c>
      <c r="B82" s="190">
        <v>1</v>
      </c>
      <c r="C82" s="190">
        <v>5</v>
      </c>
      <c r="D82" s="190">
        <v>62024</v>
      </c>
      <c r="E82" s="191" t="s">
        <v>253</v>
      </c>
      <c r="F82" s="107">
        <v>0</v>
      </c>
      <c r="G82" s="193">
        <v>22959.8</v>
      </c>
      <c r="H82" s="107">
        <f t="shared" si="1"/>
        <v>-22959.8</v>
      </c>
      <c r="I82" s="107">
        <v>0</v>
      </c>
      <c r="J82" s="166"/>
      <c r="K82" s="166"/>
    </row>
    <row r="83" spans="1:11">
      <c r="A83" s="190">
        <v>6</v>
      </c>
      <c r="B83" s="190">
        <v>1</v>
      </c>
      <c r="C83" s="190">
        <v>6</v>
      </c>
      <c r="D83" s="190">
        <v>61051</v>
      </c>
      <c r="E83" s="191" t="s">
        <v>122</v>
      </c>
      <c r="F83" s="107">
        <v>0</v>
      </c>
      <c r="G83" s="107">
        <v>0</v>
      </c>
      <c r="H83" s="107">
        <f t="shared" si="1"/>
        <v>0</v>
      </c>
      <c r="I83" s="107">
        <v>10256</v>
      </c>
      <c r="J83" s="166"/>
      <c r="K83" s="166"/>
    </row>
    <row r="84" spans="1:11" hidden="1">
      <c r="A84" s="227">
        <v>6</v>
      </c>
      <c r="B84" s="227">
        <v>1</v>
      </c>
      <c r="C84" s="227">
        <v>6</v>
      </c>
      <c r="D84" s="227">
        <v>62011</v>
      </c>
      <c r="E84" s="228" t="s">
        <v>511</v>
      </c>
      <c r="F84" s="218">
        <v>0</v>
      </c>
      <c r="G84" s="218">
        <v>0</v>
      </c>
      <c r="H84" s="218">
        <f t="shared" si="1"/>
        <v>0</v>
      </c>
      <c r="I84" s="218">
        <v>0</v>
      </c>
      <c r="J84" s="166"/>
      <c r="K84" s="166"/>
    </row>
    <row r="85" spans="1:11">
      <c r="A85" s="190">
        <v>6</v>
      </c>
      <c r="B85" s="190">
        <v>1</v>
      </c>
      <c r="C85" s="190">
        <v>6</v>
      </c>
      <c r="D85" s="190">
        <v>62015</v>
      </c>
      <c r="E85" s="191" t="s">
        <v>973</v>
      </c>
      <c r="F85" s="193">
        <v>3018668</v>
      </c>
      <c r="G85" s="193">
        <v>4756402.0120000001</v>
      </c>
      <c r="H85" s="107">
        <f t="shared" si="1"/>
        <v>-1737734.0120000001</v>
      </c>
      <c r="I85" s="193">
        <v>8244180</v>
      </c>
      <c r="J85" s="166"/>
      <c r="K85" s="166"/>
    </row>
    <row r="86" spans="1:11">
      <c r="A86" s="190">
        <v>6</v>
      </c>
      <c r="B86" s="190">
        <v>1</v>
      </c>
      <c r="C86" s="190">
        <v>6</v>
      </c>
      <c r="D86" s="190">
        <v>62016</v>
      </c>
      <c r="E86" s="191" t="s">
        <v>974</v>
      </c>
      <c r="F86" s="193">
        <v>5997912</v>
      </c>
      <c r="G86" s="193">
        <v>15605262.907</v>
      </c>
      <c r="H86" s="107">
        <f t="shared" si="1"/>
        <v>-9607350.9069999997</v>
      </c>
      <c r="I86" s="193">
        <v>4685063</v>
      </c>
      <c r="J86" s="166"/>
      <c r="K86" s="166"/>
    </row>
    <row r="87" spans="1:11">
      <c r="A87" s="190">
        <v>6</v>
      </c>
      <c r="B87" s="190">
        <v>1</v>
      </c>
      <c r="C87" s="190">
        <v>6</v>
      </c>
      <c r="D87" s="190">
        <v>62017</v>
      </c>
      <c r="E87" s="191" t="s">
        <v>975</v>
      </c>
      <c r="F87" s="193">
        <v>1688738</v>
      </c>
      <c r="G87" s="193">
        <v>1440090.909</v>
      </c>
      <c r="H87" s="107">
        <f t="shared" si="1"/>
        <v>248647.09100000001</v>
      </c>
      <c r="I87" s="193">
        <v>664255</v>
      </c>
      <c r="J87" s="166"/>
      <c r="K87" s="166"/>
    </row>
    <row r="88" spans="1:11">
      <c r="A88" s="190">
        <v>6</v>
      </c>
      <c r="B88" s="190">
        <v>1</v>
      </c>
      <c r="C88" s="190">
        <v>6</v>
      </c>
      <c r="D88" s="190">
        <v>62018</v>
      </c>
      <c r="E88" s="191" t="s">
        <v>512</v>
      </c>
      <c r="F88" s="193">
        <v>760</v>
      </c>
      <c r="G88" s="193">
        <v>750.12</v>
      </c>
      <c r="H88" s="107">
        <f t="shared" si="1"/>
        <v>9.8799999999999955</v>
      </c>
      <c r="I88" s="193">
        <v>385</v>
      </c>
      <c r="J88" s="166"/>
      <c r="K88" s="166"/>
    </row>
    <row r="89" spans="1:11">
      <c r="A89" s="190">
        <v>6</v>
      </c>
      <c r="B89" s="190">
        <v>1</v>
      </c>
      <c r="C89" s="190">
        <v>6</v>
      </c>
      <c r="D89" s="190">
        <v>62024</v>
      </c>
      <c r="E89" s="191" t="s">
        <v>253</v>
      </c>
      <c r="F89" s="107">
        <v>0</v>
      </c>
      <c r="G89" s="193">
        <v>100944.118</v>
      </c>
      <c r="H89" s="107">
        <f t="shared" si="1"/>
        <v>-100944.118</v>
      </c>
      <c r="I89" s="107">
        <v>5232</v>
      </c>
      <c r="J89" s="166"/>
      <c r="K89" s="166"/>
    </row>
    <row r="90" spans="1:11">
      <c r="A90" s="190">
        <v>6</v>
      </c>
      <c r="B90" s="190">
        <v>1</v>
      </c>
      <c r="C90" s="190">
        <v>6</v>
      </c>
      <c r="D90" s="190">
        <v>62035</v>
      </c>
      <c r="E90" s="235" t="s">
        <v>976</v>
      </c>
      <c r="F90" s="193">
        <v>411513</v>
      </c>
      <c r="G90" s="193">
        <v>641273.32900000003</v>
      </c>
      <c r="H90" s="107">
        <f t="shared" si="1"/>
        <v>-229760.32900000003</v>
      </c>
      <c r="I90" s="193">
        <v>541877</v>
      </c>
      <c r="J90" s="166"/>
      <c r="K90" s="166"/>
    </row>
    <row r="91" spans="1:11">
      <c r="A91" s="190">
        <v>6</v>
      </c>
      <c r="B91" s="190">
        <v>1</v>
      </c>
      <c r="C91" s="190">
        <v>6</v>
      </c>
      <c r="D91" s="190">
        <v>62036</v>
      </c>
      <c r="E91" s="235" t="s">
        <v>977</v>
      </c>
      <c r="F91" s="193">
        <v>4081203</v>
      </c>
      <c r="G91" s="193">
        <v>6057241.2019999996</v>
      </c>
      <c r="H91" s="107">
        <f t="shared" si="1"/>
        <v>-1976038.2019999996</v>
      </c>
      <c r="I91" s="193">
        <v>5709505</v>
      </c>
      <c r="J91" s="166"/>
      <c r="K91" s="166"/>
    </row>
    <row r="92" spans="1:11">
      <c r="A92" s="190">
        <v>6</v>
      </c>
      <c r="B92" s="190">
        <v>1</v>
      </c>
      <c r="C92" s="190">
        <v>6</v>
      </c>
      <c r="D92" s="190">
        <v>62037</v>
      </c>
      <c r="E92" s="235" t="s">
        <v>978</v>
      </c>
      <c r="F92" s="193">
        <v>1686088</v>
      </c>
      <c r="G92" s="193">
        <v>1260408.6740000001</v>
      </c>
      <c r="H92" s="107">
        <f t="shared" si="1"/>
        <v>425679.32599999988</v>
      </c>
      <c r="I92" s="193">
        <v>632088</v>
      </c>
      <c r="J92" s="166"/>
      <c r="K92" s="166"/>
    </row>
    <row r="93" spans="1:11">
      <c r="A93" s="190">
        <v>6</v>
      </c>
      <c r="B93" s="190">
        <v>1</v>
      </c>
      <c r="C93" s="190">
        <v>6</v>
      </c>
      <c r="D93" s="190">
        <v>62038</v>
      </c>
      <c r="E93" s="191" t="s">
        <v>979</v>
      </c>
      <c r="F93" s="193">
        <v>74070</v>
      </c>
      <c r="G93" s="193">
        <v>9496.6</v>
      </c>
      <c r="H93" s="107">
        <f t="shared" si="1"/>
        <v>64573.4</v>
      </c>
      <c r="I93" s="107">
        <v>0</v>
      </c>
      <c r="J93" s="166"/>
      <c r="K93" s="166"/>
    </row>
    <row r="94" spans="1:11" hidden="1">
      <c r="A94" s="227">
        <v>6</v>
      </c>
      <c r="B94" s="227">
        <v>1</v>
      </c>
      <c r="C94" s="227">
        <v>6</v>
      </c>
      <c r="D94" s="227">
        <v>64021</v>
      </c>
      <c r="E94" s="228" t="s">
        <v>254</v>
      </c>
      <c r="F94" s="218">
        <v>0</v>
      </c>
      <c r="G94" s="218">
        <v>0</v>
      </c>
      <c r="H94" s="218">
        <f t="shared" si="1"/>
        <v>0</v>
      </c>
      <c r="I94" s="218">
        <v>0</v>
      </c>
      <c r="J94" s="166"/>
      <c r="K94" s="166"/>
    </row>
    <row r="95" spans="1:11">
      <c r="A95" s="190">
        <v>6</v>
      </c>
      <c r="B95" s="190">
        <v>1</v>
      </c>
      <c r="C95" s="190">
        <v>7</v>
      </c>
      <c r="D95" s="190">
        <v>61018</v>
      </c>
      <c r="E95" s="191" t="s">
        <v>471</v>
      </c>
      <c r="F95" s="193">
        <v>827403</v>
      </c>
      <c r="G95" s="193">
        <v>3167511.2489999998</v>
      </c>
      <c r="H95" s="107">
        <f t="shared" si="1"/>
        <v>-2340108.2489999998</v>
      </c>
      <c r="I95" s="193">
        <v>3251186</v>
      </c>
      <c r="J95" s="166"/>
      <c r="K95" s="166"/>
    </row>
    <row r="96" spans="1:11">
      <c r="A96" s="190">
        <v>6</v>
      </c>
      <c r="B96" s="190">
        <v>1</v>
      </c>
      <c r="C96" s="190">
        <v>7</v>
      </c>
      <c r="D96" s="190">
        <v>63011</v>
      </c>
      <c r="E96" s="191" t="s">
        <v>513</v>
      </c>
      <c r="F96" s="193">
        <v>79313244</v>
      </c>
      <c r="G96" s="193">
        <v>87033441.004999995</v>
      </c>
      <c r="H96" s="107">
        <f t="shared" si="1"/>
        <v>-7720197.0049999952</v>
      </c>
      <c r="I96" s="193">
        <v>77684009</v>
      </c>
      <c r="J96" s="166"/>
      <c r="K96" s="166"/>
    </row>
    <row r="97" spans="1:11">
      <c r="A97" s="190">
        <v>6</v>
      </c>
      <c r="B97" s="190">
        <v>1</v>
      </c>
      <c r="C97" s="190">
        <v>7</v>
      </c>
      <c r="D97" s="190">
        <v>63012</v>
      </c>
      <c r="E97" s="191" t="s">
        <v>255</v>
      </c>
      <c r="F97" s="193">
        <v>65005900</v>
      </c>
      <c r="G97" s="193">
        <v>67986112.474999994</v>
      </c>
      <c r="H97" s="107">
        <f t="shared" si="1"/>
        <v>-2980212.474999994</v>
      </c>
      <c r="I97" s="193">
        <v>63883898</v>
      </c>
      <c r="J97" s="166"/>
      <c r="K97" s="166"/>
    </row>
    <row r="98" spans="1:11">
      <c r="A98" s="190">
        <v>6</v>
      </c>
      <c r="B98" s="190">
        <v>1</v>
      </c>
      <c r="C98" s="190">
        <v>7</v>
      </c>
      <c r="D98" s="190">
        <v>63013</v>
      </c>
      <c r="E98" s="191" t="s">
        <v>256</v>
      </c>
      <c r="F98" s="193">
        <v>7390000</v>
      </c>
      <c r="G98" s="193">
        <v>7587788.2050000001</v>
      </c>
      <c r="H98" s="107">
        <f t="shared" si="1"/>
        <v>-197788.20500000007</v>
      </c>
      <c r="I98" s="193">
        <v>7373855</v>
      </c>
      <c r="J98" s="166"/>
      <c r="K98" s="166"/>
    </row>
    <row r="99" spans="1:11">
      <c r="A99" s="190">
        <v>6</v>
      </c>
      <c r="B99" s="190">
        <v>1</v>
      </c>
      <c r="C99" s="190">
        <v>7</v>
      </c>
      <c r="D99" s="190">
        <v>63014</v>
      </c>
      <c r="E99" s="191" t="s">
        <v>236</v>
      </c>
      <c r="F99" s="193">
        <v>7668249</v>
      </c>
      <c r="G99" s="193">
        <v>8030973.3679999998</v>
      </c>
      <c r="H99" s="107">
        <f t="shared" si="1"/>
        <v>-362724.36799999978</v>
      </c>
      <c r="I99" s="193">
        <v>7677638</v>
      </c>
      <c r="J99" s="166"/>
      <c r="K99" s="166"/>
    </row>
    <row r="100" spans="1:11">
      <c r="A100" s="190">
        <v>6</v>
      </c>
      <c r="B100" s="190">
        <v>1</v>
      </c>
      <c r="C100" s="190">
        <v>7</v>
      </c>
      <c r="D100" s="190">
        <v>63015</v>
      </c>
      <c r="E100" s="191" t="s">
        <v>374</v>
      </c>
      <c r="F100" s="193">
        <v>2089098</v>
      </c>
      <c r="G100" s="193">
        <v>1159971.699</v>
      </c>
      <c r="H100" s="107">
        <f t="shared" si="1"/>
        <v>929126.30099999998</v>
      </c>
      <c r="I100" s="193">
        <v>2246010</v>
      </c>
      <c r="J100" s="166"/>
      <c r="K100" s="166"/>
    </row>
    <row r="101" spans="1:11">
      <c r="A101" s="190">
        <v>6</v>
      </c>
      <c r="B101" s="190">
        <v>1</v>
      </c>
      <c r="C101" s="190">
        <v>7</v>
      </c>
      <c r="D101" s="190">
        <v>63016</v>
      </c>
      <c r="E101" s="191" t="s">
        <v>980</v>
      </c>
      <c r="F101" s="193">
        <v>8367</v>
      </c>
      <c r="G101" s="193">
        <v>8302.4599999999991</v>
      </c>
      <c r="H101" s="107">
        <f t="shared" si="1"/>
        <v>64.540000000000873</v>
      </c>
      <c r="I101" s="193">
        <v>8357</v>
      </c>
      <c r="J101" s="166"/>
      <c r="K101" s="166"/>
    </row>
    <row r="102" spans="1:11">
      <c r="A102" s="190">
        <v>6</v>
      </c>
      <c r="B102" s="190">
        <v>1</v>
      </c>
      <c r="C102" s="190">
        <v>7</v>
      </c>
      <c r="D102" s="190">
        <v>63017</v>
      </c>
      <c r="E102" s="191" t="s">
        <v>693</v>
      </c>
      <c r="F102" s="193">
        <v>998988</v>
      </c>
      <c r="G102" s="193">
        <v>1011281.8</v>
      </c>
      <c r="H102" s="107">
        <f t="shared" si="1"/>
        <v>-12293.800000000047</v>
      </c>
      <c r="I102" s="193">
        <v>792339</v>
      </c>
      <c r="J102" s="166"/>
      <c r="K102" s="166"/>
    </row>
    <row r="103" spans="1:11" s="31" customFormat="1" ht="23.25" customHeight="1">
      <c r="A103" s="212">
        <v>6</v>
      </c>
      <c r="B103" s="212">
        <v>1</v>
      </c>
      <c r="C103" s="212">
        <v>7</v>
      </c>
      <c r="D103" s="212">
        <v>63019</v>
      </c>
      <c r="E103" s="213" t="s">
        <v>872</v>
      </c>
      <c r="F103" s="107">
        <v>0</v>
      </c>
      <c r="G103" s="231">
        <v>144000</v>
      </c>
      <c r="H103" s="107">
        <f t="shared" si="1"/>
        <v>-144000</v>
      </c>
      <c r="I103" s="107">
        <v>74000</v>
      </c>
      <c r="J103" s="166"/>
      <c r="K103" s="166"/>
    </row>
    <row r="104" spans="1:11">
      <c r="A104" s="190">
        <v>6</v>
      </c>
      <c r="B104" s="190">
        <v>1</v>
      </c>
      <c r="C104" s="190">
        <v>7</v>
      </c>
      <c r="D104" s="190">
        <v>75031</v>
      </c>
      <c r="E104" s="191" t="s">
        <v>123</v>
      </c>
      <c r="F104" s="193">
        <v>2915777</v>
      </c>
      <c r="G104" s="193">
        <v>2743332.6869999999</v>
      </c>
      <c r="H104" s="107">
        <f t="shared" si="1"/>
        <v>172444.31300000008</v>
      </c>
      <c r="I104" s="193">
        <v>4236078</v>
      </c>
      <c r="J104" s="166"/>
      <c r="K104" s="166"/>
    </row>
    <row r="105" spans="1:11">
      <c r="A105" s="190">
        <v>6</v>
      </c>
      <c r="B105" s="190">
        <v>1</v>
      </c>
      <c r="C105" s="190">
        <v>7</v>
      </c>
      <c r="D105" s="190">
        <v>75033</v>
      </c>
      <c r="E105" s="191" t="s">
        <v>124</v>
      </c>
      <c r="F105" s="193">
        <v>9867846</v>
      </c>
      <c r="G105" s="193">
        <v>12208831.869000001</v>
      </c>
      <c r="H105" s="107">
        <f t="shared" si="1"/>
        <v>-2340985.8690000009</v>
      </c>
      <c r="I105" s="193">
        <v>14291081</v>
      </c>
      <c r="J105" s="166"/>
      <c r="K105" s="166"/>
    </row>
    <row r="106" spans="1:11">
      <c r="A106" s="190">
        <v>6</v>
      </c>
      <c r="B106" s="190">
        <v>1</v>
      </c>
      <c r="C106" s="190">
        <v>8</v>
      </c>
      <c r="D106" s="190">
        <v>65041</v>
      </c>
      <c r="E106" s="191" t="s">
        <v>257</v>
      </c>
      <c r="F106" s="193">
        <v>1</v>
      </c>
      <c r="G106" s="193">
        <v>27066.812999999998</v>
      </c>
      <c r="H106" s="107">
        <f t="shared" si="1"/>
        <v>-27065.812999999998</v>
      </c>
      <c r="I106" s="193">
        <v>186181</v>
      </c>
      <c r="J106" s="166"/>
      <c r="K106" s="166"/>
    </row>
    <row r="107" spans="1:11">
      <c r="A107" s="190">
        <v>6</v>
      </c>
      <c r="B107" s="190">
        <v>1</v>
      </c>
      <c r="C107" s="190">
        <v>8</v>
      </c>
      <c r="D107" s="190">
        <v>65042</v>
      </c>
      <c r="E107" s="191" t="s">
        <v>125</v>
      </c>
      <c r="F107" s="193">
        <v>2816557</v>
      </c>
      <c r="G107" s="193">
        <v>2488508.514</v>
      </c>
      <c r="H107" s="107">
        <f t="shared" si="1"/>
        <v>328048.48600000003</v>
      </c>
      <c r="I107" s="193">
        <v>2707398</v>
      </c>
      <c r="J107" s="166"/>
      <c r="K107" s="166"/>
    </row>
    <row r="108" spans="1:11">
      <c r="A108" s="190">
        <v>6</v>
      </c>
      <c r="B108" s="190">
        <v>2</v>
      </c>
      <c r="C108" s="190">
        <v>1</v>
      </c>
      <c r="D108" s="190">
        <v>62021</v>
      </c>
      <c r="E108" s="191" t="s">
        <v>126</v>
      </c>
      <c r="F108" s="193">
        <v>901282</v>
      </c>
      <c r="G108" s="193">
        <v>437147.91899999999</v>
      </c>
      <c r="H108" s="107">
        <f t="shared" si="1"/>
        <v>464134.08100000001</v>
      </c>
      <c r="I108" s="193">
        <v>662736</v>
      </c>
      <c r="J108" s="166"/>
      <c r="K108" s="166"/>
    </row>
    <row r="109" spans="1:11">
      <c r="A109" s="190">
        <v>6</v>
      </c>
      <c r="B109" s="190">
        <v>2</v>
      </c>
      <c r="C109" s="190">
        <v>1</v>
      </c>
      <c r="D109" s="190">
        <v>62022</v>
      </c>
      <c r="E109" s="191" t="s">
        <v>514</v>
      </c>
      <c r="F109" s="193">
        <v>5505861</v>
      </c>
      <c r="G109" s="193">
        <v>9063665.5089999996</v>
      </c>
      <c r="H109" s="107">
        <f t="shared" si="1"/>
        <v>-3557804.5089999996</v>
      </c>
      <c r="I109" s="193">
        <v>4570962</v>
      </c>
      <c r="J109" s="166"/>
      <c r="K109" s="166"/>
    </row>
    <row r="110" spans="1:11" hidden="1">
      <c r="A110" s="227">
        <v>6</v>
      </c>
      <c r="B110" s="227">
        <v>2</v>
      </c>
      <c r="C110" s="227">
        <v>1</v>
      </c>
      <c r="D110" s="227">
        <v>62023</v>
      </c>
      <c r="E110" s="228" t="s">
        <v>258</v>
      </c>
      <c r="F110" s="229">
        <v>0</v>
      </c>
      <c r="G110" s="229">
        <v>0</v>
      </c>
      <c r="H110" s="218">
        <f t="shared" si="1"/>
        <v>0</v>
      </c>
      <c r="I110" s="218">
        <v>0</v>
      </c>
      <c r="J110" s="166"/>
      <c r="K110" s="166"/>
    </row>
    <row r="111" spans="1:11">
      <c r="A111" s="190">
        <v>6</v>
      </c>
      <c r="B111" s="190">
        <v>2</v>
      </c>
      <c r="C111" s="190">
        <v>1</v>
      </c>
      <c r="D111" s="190">
        <v>62031</v>
      </c>
      <c r="E111" s="191" t="s">
        <v>515</v>
      </c>
      <c r="F111" s="193">
        <v>77540</v>
      </c>
      <c r="G111" s="193">
        <v>62940.959999999999</v>
      </c>
      <c r="H111" s="107">
        <f t="shared" si="1"/>
        <v>14599.04</v>
      </c>
      <c r="I111" s="193">
        <v>34182</v>
      </c>
      <c r="J111" s="166"/>
      <c r="K111" s="166"/>
    </row>
    <row r="112" spans="1:11">
      <c r="A112" s="190">
        <v>6</v>
      </c>
      <c r="B112" s="190">
        <v>2</v>
      </c>
      <c r="C112" s="190">
        <v>1</v>
      </c>
      <c r="D112" s="190">
        <v>62032</v>
      </c>
      <c r="E112" s="191" t="s">
        <v>516</v>
      </c>
      <c r="F112" s="193">
        <v>67822</v>
      </c>
      <c r="G112" s="193">
        <v>28814.5</v>
      </c>
      <c r="H112" s="107">
        <f t="shared" si="1"/>
        <v>39007.5</v>
      </c>
      <c r="I112" s="193">
        <v>9164</v>
      </c>
      <c r="J112" s="166"/>
      <c r="K112" s="166"/>
    </row>
    <row r="113" spans="1:11">
      <c r="A113" s="190">
        <v>6</v>
      </c>
      <c r="B113" s="190">
        <v>2</v>
      </c>
      <c r="C113" s="190">
        <v>1</v>
      </c>
      <c r="D113" s="190">
        <v>62033</v>
      </c>
      <c r="E113" s="191" t="s">
        <v>517</v>
      </c>
      <c r="F113" s="193">
        <v>699967</v>
      </c>
      <c r="G113" s="193">
        <v>556677.62</v>
      </c>
      <c r="H113" s="107">
        <f t="shared" si="1"/>
        <v>143289.38</v>
      </c>
      <c r="I113" s="193">
        <v>254450</v>
      </c>
      <c r="J113" s="166"/>
      <c r="K113" s="166"/>
    </row>
    <row r="114" spans="1:11">
      <c r="A114" s="190">
        <v>6</v>
      </c>
      <c r="B114" s="190">
        <v>2</v>
      </c>
      <c r="C114" s="190">
        <v>1</v>
      </c>
      <c r="D114" s="190">
        <v>62034</v>
      </c>
      <c r="E114" s="191" t="s">
        <v>694</v>
      </c>
      <c r="F114" s="193">
        <v>154232</v>
      </c>
      <c r="G114" s="193">
        <v>221894.35500000001</v>
      </c>
      <c r="H114" s="107">
        <f t="shared" si="1"/>
        <v>-67662.35500000001</v>
      </c>
      <c r="I114" s="193">
        <v>473218</v>
      </c>
      <c r="J114" s="166"/>
      <c r="K114" s="166"/>
    </row>
    <row r="115" spans="1:11">
      <c r="A115" s="190">
        <v>6</v>
      </c>
      <c r="B115" s="190">
        <v>2</v>
      </c>
      <c r="C115" s="190">
        <v>1</v>
      </c>
      <c r="D115" s="190">
        <v>62041</v>
      </c>
      <c r="E115" s="191" t="s">
        <v>259</v>
      </c>
      <c r="F115" s="193">
        <v>58268</v>
      </c>
      <c r="G115" s="193">
        <v>50001.36</v>
      </c>
      <c r="H115" s="107">
        <f t="shared" si="1"/>
        <v>8266.64</v>
      </c>
      <c r="I115" s="107">
        <v>50070</v>
      </c>
      <c r="J115" s="166"/>
      <c r="K115" s="166"/>
    </row>
    <row r="116" spans="1:11">
      <c r="A116" s="190">
        <v>6</v>
      </c>
      <c r="B116" s="190">
        <v>2</v>
      </c>
      <c r="C116" s="190">
        <v>1</v>
      </c>
      <c r="D116" s="190">
        <v>62042</v>
      </c>
      <c r="E116" s="191" t="s">
        <v>260</v>
      </c>
      <c r="F116" s="193">
        <v>655000</v>
      </c>
      <c r="G116" s="193">
        <v>767429.54099999997</v>
      </c>
      <c r="H116" s="107">
        <f t="shared" si="1"/>
        <v>-112429.54099999997</v>
      </c>
      <c r="I116" s="107">
        <v>194391</v>
      </c>
      <c r="J116" s="166"/>
      <c r="K116" s="166"/>
    </row>
    <row r="117" spans="1:11">
      <c r="A117" s="190">
        <v>6</v>
      </c>
      <c r="B117" s="190">
        <v>2</v>
      </c>
      <c r="C117" s="190">
        <v>1</v>
      </c>
      <c r="D117" s="190">
        <v>62043</v>
      </c>
      <c r="E117" s="191" t="s">
        <v>733</v>
      </c>
      <c r="F117" s="193">
        <v>216766</v>
      </c>
      <c r="G117" s="193">
        <v>158146.96299999999</v>
      </c>
      <c r="H117" s="107">
        <f t="shared" si="1"/>
        <v>58619.037000000011</v>
      </c>
      <c r="I117" s="107">
        <v>164132</v>
      </c>
      <c r="J117" s="166"/>
      <c r="K117" s="166"/>
    </row>
    <row r="118" spans="1:11">
      <c r="A118" s="190">
        <v>6</v>
      </c>
      <c r="B118" s="190">
        <v>2</v>
      </c>
      <c r="C118" s="190">
        <v>1</v>
      </c>
      <c r="D118" s="190">
        <v>62044</v>
      </c>
      <c r="E118" s="191" t="s">
        <v>800</v>
      </c>
      <c r="F118" s="193">
        <v>25720</v>
      </c>
      <c r="G118" s="193">
        <v>24204.552</v>
      </c>
      <c r="H118" s="107">
        <f t="shared" si="1"/>
        <v>1515.4480000000003</v>
      </c>
      <c r="I118" s="107">
        <v>19610</v>
      </c>
      <c r="J118" s="166"/>
      <c r="K118" s="166"/>
    </row>
    <row r="119" spans="1:11">
      <c r="A119" s="190">
        <v>6</v>
      </c>
      <c r="B119" s="190">
        <v>2</v>
      </c>
      <c r="C119" s="190">
        <v>1</v>
      </c>
      <c r="D119" s="190">
        <v>62045</v>
      </c>
      <c r="E119" s="235" t="s">
        <v>949</v>
      </c>
      <c r="F119" s="193">
        <v>550</v>
      </c>
      <c r="G119" s="193">
        <v>550</v>
      </c>
      <c r="H119" s="107">
        <f t="shared" ref="H119" si="3">F119-G119</f>
        <v>0</v>
      </c>
      <c r="I119" s="107">
        <v>0</v>
      </c>
      <c r="J119" s="166"/>
      <c r="K119" s="166"/>
    </row>
    <row r="120" spans="1:11">
      <c r="A120" s="190">
        <v>6</v>
      </c>
      <c r="B120" s="190">
        <v>2</v>
      </c>
      <c r="C120" s="190">
        <v>1</v>
      </c>
      <c r="D120" s="190">
        <v>62047</v>
      </c>
      <c r="E120" s="235" t="s">
        <v>948</v>
      </c>
      <c r="F120" s="193">
        <v>710</v>
      </c>
      <c r="G120" s="193">
        <v>710</v>
      </c>
      <c r="H120" s="107">
        <f t="shared" ref="H120" si="4">F120-G120</f>
        <v>0</v>
      </c>
      <c r="I120" s="107">
        <v>0</v>
      </c>
      <c r="J120" s="166"/>
      <c r="K120" s="166"/>
    </row>
    <row r="121" spans="1:11">
      <c r="A121" s="190">
        <v>6</v>
      </c>
      <c r="B121" s="190">
        <v>2</v>
      </c>
      <c r="C121" s="190">
        <v>1</v>
      </c>
      <c r="D121" s="190">
        <v>68021</v>
      </c>
      <c r="E121" s="191" t="s">
        <v>127</v>
      </c>
      <c r="F121" s="193">
        <v>2796400</v>
      </c>
      <c r="G121" s="193">
        <v>3515139.5120000001</v>
      </c>
      <c r="H121" s="107">
        <f t="shared" si="1"/>
        <v>-718739.5120000001</v>
      </c>
      <c r="I121" s="107">
        <v>1536894</v>
      </c>
      <c r="J121" s="166"/>
      <c r="K121" s="166"/>
    </row>
    <row r="122" spans="1:11">
      <c r="A122" s="190">
        <v>6</v>
      </c>
      <c r="B122" s="190">
        <v>2</v>
      </c>
      <c r="C122" s="190">
        <v>1</v>
      </c>
      <c r="D122" s="190">
        <v>68022</v>
      </c>
      <c r="E122" s="191" t="s">
        <v>695</v>
      </c>
      <c r="F122" s="193">
        <v>46000</v>
      </c>
      <c r="G122" s="193">
        <v>73244.399999999994</v>
      </c>
      <c r="H122" s="107">
        <f t="shared" si="1"/>
        <v>-27244.399999999994</v>
      </c>
      <c r="I122" s="107">
        <v>0</v>
      </c>
      <c r="J122" s="166"/>
      <c r="K122" s="166"/>
    </row>
    <row r="123" spans="1:11">
      <c r="A123" s="190">
        <v>6</v>
      </c>
      <c r="B123" s="190">
        <v>2</v>
      </c>
      <c r="C123" s="190">
        <v>1</v>
      </c>
      <c r="D123" s="190">
        <v>68023</v>
      </c>
      <c r="E123" s="191" t="s">
        <v>696</v>
      </c>
      <c r="F123" s="193">
        <v>3150100</v>
      </c>
      <c r="G123" s="193">
        <v>3150094.4</v>
      </c>
      <c r="H123" s="107">
        <f t="shared" si="1"/>
        <v>5.6000000000931323</v>
      </c>
      <c r="I123" s="107">
        <v>1596000</v>
      </c>
      <c r="J123" s="166"/>
      <c r="K123" s="166"/>
    </row>
    <row r="124" spans="1:11">
      <c r="A124" s="190">
        <v>6</v>
      </c>
      <c r="B124" s="190">
        <v>2</v>
      </c>
      <c r="C124" s="190">
        <v>1</v>
      </c>
      <c r="D124" s="190">
        <v>68024</v>
      </c>
      <c r="E124" s="191" t="s">
        <v>801</v>
      </c>
      <c r="F124" s="193">
        <v>781455</v>
      </c>
      <c r="G124" s="193">
        <v>586218.73</v>
      </c>
      <c r="H124" s="107">
        <f t="shared" si="1"/>
        <v>195236.27000000002</v>
      </c>
      <c r="I124" s="107">
        <v>238226</v>
      </c>
      <c r="J124" s="166"/>
      <c r="K124" s="166"/>
    </row>
    <row r="125" spans="1:11">
      <c r="A125" s="190">
        <v>6</v>
      </c>
      <c r="B125" s="190">
        <v>2</v>
      </c>
      <c r="C125" s="190">
        <v>1</v>
      </c>
      <c r="D125" s="190">
        <v>68025</v>
      </c>
      <c r="E125" s="191" t="s">
        <v>802</v>
      </c>
      <c r="F125" s="193">
        <v>9366</v>
      </c>
      <c r="G125" s="193">
        <v>7518</v>
      </c>
      <c r="H125" s="107">
        <f t="shared" si="1"/>
        <v>1848</v>
      </c>
      <c r="I125" s="107">
        <v>4990</v>
      </c>
      <c r="J125" s="166"/>
      <c r="K125" s="166"/>
    </row>
    <row r="126" spans="1:11">
      <c r="A126" s="190">
        <v>6</v>
      </c>
      <c r="B126" s="190">
        <v>2</v>
      </c>
      <c r="C126" s="190">
        <v>1</v>
      </c>
      <c r="D126" s="190">
        <v>68026</v>
      </c>
      <c r="E126" s="191" t="s">
        <v>873</v>
      </c>
      <c r="F126" s="193">
        <v>285205</v>
      </c>
      <c r="G126" s="193">
        <v>211517.18100000001</v>
      </c>
      <c r="H126" s="107">
        <f t="shared" si="1"/>
        <v>73687.818999999989</v>
      </c>
      <c r="I126" s="107">
        <v>338475</v>
      </c>
      <c r="J126" s="166"/>
      <c r="K126" s="166"/>
    </row>
    <row r="127" spans="1:11" ht="22.5">
      <c r="A127" s="212">
        <v>6</v>
      </c>
      <c r="B127" s="212">
        <v>2</v>
      </c>
      <c r="C127" s="212">
        <v>1</v>
      </c>
      <c r="D127" s="212">
        <v>68027</v>
      </c>
      <c r="E127" s="211" t="s">
        <v>981</v>
      </c>
      <c r="F127" s="231">
        <v>80000</v>
      </c>
      <c r="G127" s="231">
        <v>84817.180999999997</v>
      </c>
      <c r="H127" s="107">
        <f t="shared" si="1"/>
        <v>-4817.1809999999969</v>
      </c>
      <c r="I127" s="107">
        <v>0</v>
      </c>
      <c r="J127" s="166"/>
      <c r="K127" s="166"/>
    </row>
    <row r="128" spans="1:11">
      <c r="A128" s="190">
        <v>6</v>
      </c>
      <c r="B128" s="190">
        <v>2</v>
      </c>
      <c r="C128" s="190">
        <v>2</v>
      </c>
      <c r="D128" s="190">
        <v>66011</v>
      </c>
      <c r="E128" s="191" t="s">
        <v>261</v>
      </c>
      <c r="F128" s="193">
        <v>3913779</v>
      </c>
      <c r="G128" s="193">
        <v>3644952.3509999998</v>
      </c>
      <c r="H128" s="107">
        <f t="shared" si="1"/>
        <v>268826.64900000021</v>
      </c>
      <c r="I128" s="107">
        <v>3731385</v>
      </c>
      <c r="J128" s="166"/>
      <c r="K128" s="166"/>
    </row>
    <row r="129" spans="1:11">
      <c r="A129" s="190">
        <v>6</v>
      </c>
      <c r="B129" s="190">
        <v>2</v>
      </c>
      <c r="C129" s="190">
        <v>2</v>
      </c>
      <c r="D129" s="190">
        <v>66021</v>
      </c>
      <c r="E129" s="191" t="s">
        <v>262</v>
      </c>
      <c r="F129" s="193">
        <v>400</v>
      </c>
      <c r="G129" s="107">
        <v>0</v>
      </c>
      <c r="H129" s="107">
        <f t="shared" si="1"/>
        <v>400</v>
      </c>
      <c r="I129" s="107">
        <v>756</v>
      </c>
      <c r="J129" s="166"/>
      <c r="K129" s="166"/>
    </row>
    <row r="130" spans="1:11">
      <c r="A130" s="190">
        <v>6</v>
      </c>
      <c r="B130" s="190">
        <v>2</v>
      </c>
      <c r="C130" s="190">
        <v>2</v>
      </c>
      <c r="D130" s="190">
        <v>66031</v>
      </c>
      <c r="E130" s="191" t="s">
        <v>947</v>
      </c>
      <c r="F130" s="193">
        <v>2000</v>
      </c>
      <c r="G130" s="107">
        <v>0</v>
      </c>
      <c r="H130" s="107">
        <f t="shared" si="1"/>
        <v>2000</v>
      </c>
      <c r="I130" s="107">
        <v>0</v>
      </c>
      <c r="J130" s="166"/>
      <c r="K130" s="166"/>
    </row>
    <row r="131" spans="1:11" ht="12" customHeight="1">
      <c r="A131" s="190">
        <v>6</v>
      </c>
      <c r="B131" s="190">
        <v>2</v>
      </c>
      <c r="C131" s="190">
        <v>2</v>
      </c>
      <c r="D131" s="190">
        <v>66032</v>
      </c>
      <c r="E131" s="191" t="s">
        <v>128</v>
      </c>
      <c r="F131" s="193">
        <v>18019</v>
      </c>
      <c r="G131" s="193">
        <v>16427.368999999999</v>
      </c>
      <c r="H131" s="107">
        <f t="shared" si="1"/>
        <v>1591.6310000000012</v>
      </c>
      <c r="I131" s="107">
        <v>18119</v>
      </c>
      <c r="J131" s="166"/>
      <c r="K131" s="166"/>
    </row>
    <row r="132" spans="1:11" hidden="1">
      <c r="A132" s="227">
        <v>6</v>
      </c>
      <c r="B132" s="227">
        <v>2</v>
      </c>
      <c r="C132" s="227">
        <v>2</v>
      </c>
      <c r="D132" s="227">
        <v>66033</v>
      </c>
      <c r="E132" s="228" t="s">
        <v>129</v>
      </c>
      <c r="F132" s="229">
        <v>0</v>
      </c>
      <c r="G132" s="229">
        <v>0</v>
      </c>
      <c r="H132" s="218">
        <f t="shared" si="1"/>
        <v>0</v>
      </c>
      <c r="I132" s="218">
        <v>0</v>
      </c>
      <c r="J132" s="166"/>
      <c r="K132" s="166"/>
    </row>
    <row r="133" spans="1:11">
      <c r="A133" s="190">
        <v>6</v>
      </c>
      <c r="B133" s="190">
        <v>2</v>
      </c>
      <c r="C133" s="190">
        <v>2</v>
      </c>
      <c r="D133" s="190">
        <v>66034</v>
      </c>
      <c r="E133" s="191" t="s">
        <v>411</v>
      </c>
      <c r="F133" s="193">
        <v>818107</v>
      </c>
      <c r="G133" s="193">
        <v>754859.40300000005</v>
      </c>
      <c r="H133" s="107">
        <f t="shared" si="1"/>
        <v>63247.596999999951</v>
      </c>
      <c r="I133" s="107">
        <v>822623</v>
      </c>
      <c r="J133" s="166"/>
      <c r="K133" s="166"/>
    </row>
    <row r="134" spans="1:11">
      <c r="A134" s="190">
        <v>6</v>
      </c>
      <c r="B134" s="190">
        <v>2</v>
      </c>
      <c r="C134" s="190">
        <v>2</v>
      </c>
      <c r="D134" s="190">
        <v>66035</v>
      </c>
      <c r="E134" s="191" t="s">
        <v>734</v>
      </c>
      <c r="F134" s="193">
        <v>926197</v>
      </c>
      <c r="G134" s="193">
        <v>925626.4</v>
      </c>
      <c r="H134" s="107">
        <f t="shared" si="1"/>
        <v>570.59999999997672</v>
      </c>
      <c r="I134" s="107">
        <v>906239</v>
      </c>
      <c r="J134" s="166"/>
      <c r="K134" s="166"/>
    </row>
    <row r="135" spans="1:11">
      <c r="A135" s="190">
        <v>6</v>
      </c>
      <c r="B135" s="190">
        <v>2</v>
      </c>
      <c r="C135" s="190">
        <v>2</v>
      </c>
      <c r="D135" s="190">
        <v>66036</v>
      </c>
      <c r="E135" s="191" t="s">
        <v>735</v>
      </c>
      <c r="F135" s="193">
        <v>2626422</v>
      </c>
      <c r="G135" s="193">
        <v>2620131.4670000002</v>
      </c>
      <c r="H135" s="107">
        <f t="shared" si="1"/>
        <v>6290.5329999998212</v>
      </c>
      <c r="I135" s="107">
        <v>2667615</v>
      </c>
      <c r="J135" s="166"/>
      <c r="K135" s="166"/>
    </row>
    <row r="136" spans="1:11">
      <c r="A136" s="190">
        <v>6</v>
      </c>
      <c r="B136" s="190">
        <v>2</v>
      </c>
      <c r="C136" s="190">
        <v>2</v>
      </c>
      <c r="D136" s="190">
        <v>66037</v>
      </c>
      <c r="E136" s="191" t="s">
        <v>736</v>
      </c>
      <c r="F136" s="193">
        <v>9255035</v>
      </c>
      <c r="G136" s="193">
        <v>8960301.7630000003</v>
      </c>
      <c r="H136" s="107">
        <f t="shared" si="1"/>
        <v>294733.23699999973</v>
      </c>
      <c r="I136" s="107">
        <v>7599594</v>
      </c>
      <c r="J136" s="166"/>
      <c r="K136" s="166"/>
    </row>
    <row r="137" spans="1:11">
      <c r="A137" s="190">
        <v>6</v>
      </c>
      <c r="B137" s="190">
        <v>2</v>
      </c>
      <c r="C137" s="190">
        <v>2</v>
      </c>
      <c r="D137" s="190">
        <v>66038</v>
      </c>
      <c r="E137" s="191" t="s">
        <v>737</v>
      </c>
      <c r="F137" s="193">
        <v>9911</v>
      </c>
      <c r="G137" s="193">
        <v>39752.800999999999</v>
      </c>
      <c r="H137" s="107">
        <f t="shared" si="1"/>
        <v>-29841.800999999999</v>
      </c>
      <c r="I137" s="107">
        <v>125837</v>
      </c>
      <c r="J137" s="166"/>
      <c r="K137" s="166"/>
    </row>
    <row r="138" spans="1:11">
      <c r="A138" s="190">
        <v>6</v>
      </c>
      <c r="B138" s="190">
        <v>2</v>
      </c>
      <c r="C138" s="190">
        <v>2</v>
      </c>
      <c r="D138" s="190">
        <v>66041</v>
      </c>
      <c r="E138" s="191" t="s">
        <v>375</v>
      </c>
      <c r="F138" s="193">
        <v>157730</v>
      </c>
      <c r="G138" s="193">
        <v>136062.076</v>
      </c>
      <c r="H138" s="107">
        <f t="shared" si="1"/>
        <v>21667.923999999999</v>
      </c>
      <c r="I138" s="107">
        <v>88570</v>
      </c>
      <c r="J138" s="166"/>
      <c r="K138" s="166"/>
    </row>
    <row r="139" spans="1:11">
      <c r="A139" s="190">
        <v>6</v>
      </c>
      <c r="B139" s="190">
        <v>2</v>
      </c>
      <c r="C139" s="190">
        <v>2</v>
      </c>
      <c r="D139" s="190">
        <v>66042</v>
      </c>
      <c r="E139" s="191" t="s">
        <v>376</v>
      </c>
      <c r="F139" s="193">
        <v>1145629</v>
      </c>
      <c r="G139" s="193">
        <v>1100267.007</v>
      </c>
      <c r="H139" s="107">
        <f t="shared" si="1"/>
        <v>45361.993000000017</v>
      </c>
      <c r="I139" s="193">
        <v>1420648</v>
      </c>
      <c r="J139" s="166"/>
      <c r="K139" s="166"/>
    </row>
    <row r="140" spans="1:11">
      <c r="A140" s="190">
        <v>6</v>
      </c>
      <c r="B140" s="190">
        <v>2</v>
      </c>
      <c r="C140" s="190">
        <v>2</v>
      </c>
      <c r="D140" s="190">
        <v>66043</v>
      </c>
      <c r="E140" s="191" t="s">
        <v>377</v>
      </c>
      <c r="F140" s="193">
        <v>458643</v>
      </c>
      <c r="G140" s="193">
        <v>339655.62400000001</v>
      </c>
      <c r="H140" s="107">
        <f t="shared" ref="H140:H205" si="5">F140-G140</f>
        <v>118987.37599999999</v>
      </c>
      <c r="I140" s="193">
        <v>527258</v>
      </c>
      <c r="J140" s="166"/>
      <c r="K140" s="166"/>
    </row>
    <row r="141" spans="1:11">
      <c r="A141" s="190">
        <v>6</v>
      </c>
      <c r="B141" s="190">
        <v>2</v>
      </c>
      <c r="C141" s="190">
        <v>2</v>
      </c>
      <c r="D141" s="190">
        <v>66044</v>
      </c>
      <c r="E141" s="191" t="s">
        <v>738</v>
      </c>
      <c r="F141" s="193">
        <v>407253</v>
      </c>
      <c r="G141" s="193">
        <v>362445.53700000001</v>
      </c>
      <c r="H141" s="107">
        <f t="shared" si="5"/>
        <v>44807.462999999989</v>
      </c>
      <c r="I141" s="193">
        <v>397173</v>
      </c>
      <c r="J141" s="166"/>
      <c r="K141" s="166"/>
    </row>
    <row r="142" spans="1:11">
      <c r="A142" s="190">
        <v>6</v>
      </c>
      <c r="B142" s="190">
        <v>2</v>
      </c>
      <c r="C142" s="190">
        <v>2</v>
      </c>
      <c r="D142" s="190">
        <v>66045</v>
      </c>
      <c r="E142" s="191" t="s">
        <v>412</v>
      </c>
      <c r="F142" s="193">
        <v>181495</v>
      </c>
      <c r="G142" s="193">
        <v>123070.606</v>
      </c>
      <c r="H142" s="107">
        <f t="shared" si="5"/>
        <v>58424.394</v>
      </c>
      <c r="I142" s="107">
        <v>132752</v>
      </c>
      <c r="J142" s="166"/>
      <c r="K142" s="166"/>
    </row>
    <row r="143" spans="1:11">
      <c r="A143" s="190">
        <v>6</v>
      </c>
      <c r="B143" s="190">
        <v>2</v>
      </c>
      <c r="C143" s="190">
        <v>2</v>
      </c>
      <c r="D143" s="190">
        <v>66046</v>
      </c>
      <c r="E143" s="191" t="s">
        <v>518</v>
      </c>
      <c r="F143" s="193">
        <v>950003</v>
      </c>
      <c r="G143" s="193">
        <v>919148.03300000005</v>
      </c>
      <c r="H143" s="107">
        <f t="shared" si="5"/>
        <v>30854.966999999946</v>
      </c>
      <c r="I143" s="107">
        <v>865362</v>
      </c>
      <c r="J143" s="166"/>
      <c r="K143" s="166"/>
    </row>
    <row r="144" spans="1:11">
      <c r="A144" s="190">
        <v>6</v>
      </c>
      <c r="B144" s="190">
        <v>2</v>
      </c>
      <c r="C144" s="190">
        <v>2</v>
      </c>
      <c r="D144" s="190">
        <v>66047</v>
      </c>
      <c r="E144" s="191" t="s">
        <v>519</v>
      </c>
      <c r="F144" s="193">
        <v>11217</v>
      </c>
      <c r="G144" s="193">
        <v>10552.96</v>
      </c>
      <c r="H144" s="107">
        <f t="shared" si="5"/>
        <v>664.04000000000087</v>
      </c>
      <c r="I144" s="107">
        <v>8973</v>
      </c>
      <c r="J144" s="166"/>
      <c r="K144" s="166"/>
    </row>
    <row r="145" spans="1:11">
      <c r="A145" s="190">
        <v>6</v>
      </c>
      <c r="B145" s="190">
        <v>2</v>
      </c>
      <c r="C145" s="190">
        <v>2</v>
      </c>
      <c r="D145" s="190">
        <v>66048</v>
      </c>
      <c r="E145" s="191" t="s">
        <v>739</v>
      </c>
      <c r="F145" s="193">
        <v>3400895</v>
      </c>
      <c r="G145" s="193">
        <v>3249807.1510000001</v>
      </c>
      <c r="H145" s="107">
        <f t="shared" si="5"/>
        <v>151087.84899999993</v>
      </c>
      <c r="I145" s="107">
        <v>3001899</v>
      </c>
      <c r="J145" s="166"/>
      <c r="K145" s="166"/>
    </row>
    <row r="146" spans="1:11">
      <c r="A146" s="190">
        <v>6</v>
      </c>
      <c r="B146" s="190">
        <v>2</v>
      </c>
      <c r="C146" s="190">
        <v>2</v>
      </c>
      <c r="D146" s="190">
        <v>66049</v>
      </c>
      <c r="E146" s="191" t="s">
        <v>413</v>
      </c>
      <c r="F146" s="193">
        <v>22853</v>
      </c>
      <c r="G146" s="107">
        <v>0</v>
      </c>
      <c r="H146" s="107">
        <f t="shared" si="5"/>
        <v>22853</v>
      </c>
      <c r="I146" s="107">
        <v>1344</v>
      </c>
      <c r="J146" s="166"/>
      <c r="K146" s="166"/>
    </row>
    <row r="147" spans="1:11">
      <c r="A147" s="190">
        <v>6</v>
      </c>
      <c r="B147" s="190">
        <v>2</v>
      </c>
      <c r="C147" s="190">
        <v>2</v>
      </c>
      <c r="D147" s="190">
        <v>66050</v>
      </c>
      <c r="E147" s="191" t="s">
        <v>740</v>
      </c>
      <c r="F147" s="193">
        <v>2500</v>
      </c>
      <c r="G147" s="107">
        <v>0</v>
      </c>
      <c r="H147" s="107">
        <f t="shared" si="5"/>
        <v>2500</v>
      </c>
      <c r="I147" s="107">
        <v>0</v>
      </c>
      <c r="J147" s="166"/>
      <c r="K147" s="166"/>
    </row>
    <row r="148" spans="1:11">
      <c r="A148" s="190">
        <v>6</v>
      </c>
      <c r="B148" s="190">
        <v>2</v>
      </c>
      <c r="C148" s="190">
        <v>2</v>
      </c>
      <c r="D148" s="190">
        <v>66051</v>
      </c>
      <c r="E148" s="191" t="s">
        <v>520</v>
      </c>
      <c r="F148" s="193">
        <v>2500</v>
      </c>
      <c r="G148" s="107">
        <v>0</v>
      </c>
      <c r="H148" s="107">
        <f t="shared" si="5"/>
        <v>2500</v>
      </c>
      <c r="I148" s="107">
        <v>0</v>
      </c>
      <c r="J148" s="166"/>
      <c r="K148" s="166"/>
    </row>
    <row r="149" spans="1:11">
      <c r="A149" s="190">
        <v>6</v>
      </c>
      <c r="B149" s="190">
        <v>2</v>
      </c>
      <c r="C149" s="190">
        <v>2</v>
      </c>
      <c r="D149" s="190">
        <v>66052</v>
      </c>
      <c r="E149" s="191" t="s">
        <v>803</v>
      </c>
      <c r="F149" s="107">
        <v>0</v>
      </c>
      <c r="G149" s="193">
        <v>310549.72700000001</v>
      </c>
      <c r="H149" s="107">
        <f t="shared" si="5"/>
        <v>-310549.72700000001</v>
      </c>
      <c r="I149" s="107">
        <v>82314</v>
      </c>
      <c r="J149" s="166"/>
      <c r="K149" s="166"/>
    </row>
    <row r="150" spans="1:11">
      <c r="A150" s="190">
        <v>6</v>
      </c>
      <c r="B150" s="190">
        <v>2</v>
      </c>
      <c r="C150" s="190">
        <v>2</v>
      </c>
      <c r="D150" s="190">
        <v>66053</v>
      </c>
      <c r="E150" s="191" t="s">
        <v>741</v>
      </c>
      <c r="F150" s="193">
        <v>8802</v>
      </c>
      <c r="G150" s="193">
        <v>5734.1149999999998</v>
      </c>
      <c r="H150" s="107">
        <f t="shared" si="5"/>
        <v>3067.8850000000002</v>
      </c>
      <c r="I150" s="107">
        <v>5105</v>
      </c>
      <c r="J150" s="166"/>
      <c r="K150" s="166"/>
    </row>
    <row r="151" spans="1:11">
      <c r="A151" s="190">
        <v>6</v>
      </c>
      <c r="B151" s="190">
        <v>2</v>
      </c>
      <c r="C151" s="190">
        <v>2</v>
      </c>
      <c r="D151" s="190">
        <v>66054</v>
      </c>
      <c r="E151" s="191" t="s">
        <v>874</v>
      </c>
      <c r="F151" s="193">
        <v>2246</v>
      </c>
      <c r="G151" s="193">
        <v>2245.3000000000002</v>
      </c>
      <c r="H151" s="107">
        <f t="shared" si="5"/>
        <v>0.6999999999998181</v>
      </c>
      <c r="I151" s="107">
        <v>2217</v>
      </c>
      <c r="J151" s="166"/>
      <c r="K151" s="166"/>
    </row>
    <row r="152" spans="1:11">
      <c r="A152" s="190">
        <v>6</v>
      </c>
      <c r="B152" s="190">
        <v>2</v>
      </c>
      <c r="C152" s="190">
        <v>2</v>
      </c>
      <c r="D152" s="190">
        <v>66055</v>
      </c>
      <c r="E152" s="191" t="s">
        <v>804</v>
      </c>
      <c r="F152" s="193">
        <v>697695</v>
      </c>
      <c r="G152" s="193">
        <v>650671.85900000005</v>
      </c>
      <c r="H152" s="107">
        <f t="shared" si="5"/>
        <v>47023.140999999945</v>
      </c>
      <c r="I152" s="107">
        <v>285366</v>
      </c>
      <c r="J152" s="166"/>
      <c r="K152" s="166"/>
    </row>
    <row r="153" spans="1:11">
      <c r="A153" s="190">
        <v>6</v>
      </c>
      <c r="B153" s="190">
        <v>2</v>
      </c>
      <c r="C153" s="190">
        <v>2</v>
      </c>
      <c r="D153" s="190">
        <v>66056</v>
      </c>
      <c r="E153" s="191" t="s">
        <v>805</v>
      </c>
      <c r="F153" s="193">
        <v>1676736</v>
      </c>
      <c r="G153" s="193">
        <v>1507507.243</v>
      </c>
      <c r="H153" s="107">
        <f t="shared" si="5"/>
        <v>169228.75699999998</v>
      </c>
      <c r="I153" s="107">
        <v>1296284</v>
      </c>
      <c r="J153" s="166"/>
      <c r="K153" s="166"/>
    </row>
    <row r="154" spans="1:11">
      <c r="A154" s="190">
        <v>6</v>
      </c>
      <c r="B154" s="190">
        <v>2</v>
      </c>
      <c r="C154" s="190">
        <v>2</v>
      </c>
      <c r="D154" s="190">
        <v>66057</v>
      </c>
      <c r="E154" s="191" t="s">
        <v>806</v>
      </c>
      <c r="F154" s="193">
        <v>7302</v>
      </c>
      <c r="G154" s="193">
        <v>830.36400000000003</v>
      </c>
      <c r="H154" s="107">
        <f t="shared" si="5"/>
        <v>6471.6360000000004</v>
      </c>
      <c r="I154" s="107">
        <v>14601</v>
      </c>
      <c r="J154" s="166"/>
      <c r="K154" s="166"/>
    </row>
    <row r="155" spans="1:11">
      <c r="A155" s="190">
        <v>6</v>
      </c>
      <c r="B155" s="190">
        <v>2</v>
      </c>
      <c r="C155" s="190">
        <v>2</v>
      </c>
      <c r="D155" s="190">
        <v>66058</v>
      </c>
      <c r="E155" s="191" t="s">
        <v>807</v>
      </c>
      <c r="F155" s="193">
        <v>5637</v>
      </c>
      <c r="G155" s="193">
        <v>5637.2120000000004</v>
      </c>
      <c r="H155" s="107">
        <v>0</v>
      </c>
      <c r="I155" s="107">
        <v>45886</v>
      </c>
      <c r="J155" s="166"/>
      <c r="K155" s="166"/>
    </row>
    <row r="156" spans="1:11">
      <c r="A156" s="190">
        <v>6</v>
      </c>
      <c r="B156" s="190">
        <v>2</v>
      </c>
      <c r="C156" s="190">
        <v>2</v>
      </c>
      <c r="D156" s="190">
        <v>66059</v>
      </c>
      <c r="E156" s="191" t="s">
        <v>808</v>
      </c>
      <c r="F156" s="193">
        <v>244670</v>
      </c>
      <c r="G156" s="193">
        <v>178785.454</v>
      </c>
      <c r="H156" s="107">
        <f t="shared" si="5"/>
        <v>65884.546000000002</v>
      </c>
      <c r="I156" s="107">
        <v>260154</v>
      </c>
      <c r="J156" s="166"/>
      <c r="K156" s="166"/>
    </row>
    <row r="157" spans="1:11">
      <c r="A157" s="190">
        <v>6</v>
      </c>
      <c r="B157" s="190">
        <v>2</v>
      </c>
      <c r="C157" s="190">
        <v>2</v>
      </c>
      <c r="D157" s="190">
        <v>66061</v>
      </c>
      <c r="E157" s="191" t="s">
        <v>809</v>
      </c>
      <c r="F157" s="193">
        <v>78143</v>
      </c>
      <c r="G157" s="193">
        <v>74139.23</v>
      </c>
      <c r="H157" s="107">
        <f t="shared" si="5"/>
        <v>4003.7700000000041</v>
      </c>
      <c r="I157" s="107">
        <v>91155</v>
      </c>
      <c r="J157" s="166"/>
      <c r="K157" s="166"/>
    </row>
    <row r="158" spans="1:11">
      <c r="A158" s="190">
        <v>6</v>
      </c>
      <c r="B158" s="190">
        <v>2</v>
      </c>
      <c r="C158" s="190">
        <v>2</v>
      </c>
      <c r="D158" s="190">
        <v>66062</v>
      </c>
      <c r="E158" s="191" t="s">
        <v>875</v>
      </c>
      <c r="F158" s="193">
        <v>1326</v>
      </c>
      <c r="G158" s="193">
        <v>1318.8009999999999</v>
      </c>
      <c r="H158" s="107">
        <f t="shared" si="5"/>
        <v>7.1990000000000691</v>
      </c>
      <c r="I158" s="107">
        <v>7711</v>
      </c>
      <c r="J158" s="166"/>
      <c r="K158" s="166"/>
    </row>
    <row r="159" spans="1:11">
      <c r="A159" s="190">
        <v>6</v>
      </c>
      <c r="B159" s="190">
        <v>2</v>
      </c>
      <c r="C159" s="190">
        <v>2</v>
      </c>
      <c r="D159" s="190">
        <v>67011</v>
      </c>
      <c r="E159" s="191" t="s">
        <v>521</v>
      </c>
      <c r="F159" s="193">
        <v>157556</v>
      </c>
      <c r="G159" s="193">
        <v>138732.601</v>
      </c>
      <c r="H159" s="107">
        <f t="shared" si="5"/>
        <v>18823.399000000005</v>
      </c>
      <c r="I159" s="107">
        <v>233878</v>
      </c>
      <c r="J159" s="166"/>
      <c r="K159" s="166"/>
    </row>
    <row r="160" spans="1:11">
      <c r="A160" s="190">
        <v>6</v>
      </c>
      <c r="B160" s="190">
        <v>2</v>
      </c>
      <c r="C160" s="190">
        <v>2</v>
      </c>
      <c r="D160" s="190">
        <v>67013</v>
      </c>
      <c r="E160" s="191" t="s">
        <v>522</v>
      </c>
      <c r="F160" s="193">
        <v>141028</v>
      </c>
      <c r="G160" s="193">
        <v>124941.326</v>
      </c>
      <c r="H160" s="107">
        <f t="shared" si="5"/>
        <v>16086.673999999999</v>
      </c>
      <c r="I160" s="107">
        <v>6205</v>
      </c>
      <c r="J160" s="166"/>
      <c r="K160" s="166"/>
    </row>
    <row r="161" spans="1:11">
      <c r="A161" s="190">
        <v>6</v>
      </c>
      <c r="B161" s="190">
        <v>2</v>
      </c>
      <c r="C161" s="190">
        <v>2</v>
      </c>
      <c r="D161" s="190">
        <v>67033</v>
      </c>
      <c r="E161" s="191" t="s">
        <v>876</v>
      </c>
      <c r="F161" s="193">
        <v>32350</v>
      </c>
      <c r="G161" s="193">
        <v>158848.20000000001</v>
      </c>
      <c r="H161" s="107">
        <f t="shared" si="5"/>
        <v>-126498.20000000001</v>
      </c>
      <c r="I161" s="107">
        <v>158848</v>
      </c>
      <c r="J161" s="166"/>
      <c r="K161" s="166"/>
    </row>
    <row r="162" spans="1:11">
      <c r="A162" s="190">
        <v>6</v>
      </c>
      <c r="B162" s="190">
        <v>2</v>
      </c>
      <c r="C162" s="190">
        <v>2</v>
      </c>
      <c r="D162" s="190">
        <v>67041</v>
      </c>
      <c r="E162" s="191" t="s">
        <v>877</v>
      </c>
      <c r="F162" s="193">
        <v>581072</v>
      </c>
      <c r="G162" s="193">
        <v>581072</v>
      </c>
      <c r="H162" s="107">
        <f t="shared" si="5"/>
        <v>0</v>
      </c>
      <c r="I162" s="107">
        <v>581072</v>
      </c>
      <c r="J162" s="166"/>
      <c r="K162" s="166"/>
    </row>
    <row r="163" spans="1:11">
      <c r="A163" s="190">
        <v>6</v>
      </c>
      <c r="B163" s="190">
        <v>2</v>
      </c>
      <c r="C163" s="190">
        <v>2</v>
      </c>
      <c r="D163" s="190">
        <v>67042</v>
      </c>
      <c r="E163" s="191" t="s">
        <v>810</v>
      </c>
      <c r="F163" s="193">
        <v>1006722</v>
      </c>
      <c r="G163" s="193">
        <v>1057754.0090000001</v>
      </c>
      <c r="H163" s="107">
        <f t="shared" si="5"/>
        <v>-51032.009000000078</v>
      </c>
      <c r="I163" s="107">
        <v>1003567</v>
      </c>
      <c r="J163" s="166"/>
      <c r="K163" s="166"/>
    </row>
    <row r="164" spans="1:11">
      <c r="A164" s="190">
        <v>6</v>
      </c>
      <c r="B164" s="190">
        <v>2</v>
      </c>
      <c r="C164" s="190">
        <v>3</v>
      </c>
      <c r="D164" s="190">
        <v>69011</v>
      </c>
      <c r="E164" s="191" t="s">
        <v>263</v>
      </c>
      <c r="F164" s="193">
        <v>1265067</v>
      </c>
      <c r="G164" s="193">
        <v>4123997.7790000001</v>
      </c>
      <c r="H164" s="107">
        <f t="shared" si="5"/>
        <v>-2858930.7790000001</v>
      </c>
      <c r="I164" s="107">
        <v>3634718</v>
      </c>
      <c r="J164" s="166"/>
      <c r="K164" s="166"/>
    </row>
    <row r="165" spans="1:11">
      <c r="A165" s="190">
        <v>6</v>
      </c>
      <c r="B165" s="190">
        <v>2</v>
      </c>
      <c r="C165" s="190">
        <v>3</v>
      </c>
      <c r="D165" s="190">
        <v>69021</v>
      </c>
      <c r="E165" s="191" t="s">
        <v>742</v>
      </c>
      <c r="F165" s="193">
        <v>23741399</v>
      </c>
      <c r="G165" s="193">
        <v>28355235.296</v>
      </c>
      <c r="H165" s="107">
        <f t="shared" si="5"/>
        <v>-4613836.2960000001</v>
      </c>
      <c r="I165" s="107">
        <v>27411077</v>
      </c>
      <c r="J165" s="166"/>
      <c r="K165" s="166"/>
    </row>
    <row r="166" spans="1:11" hidden="1">
      <c r="A166" s="227">
        <v>6</v>
      </c>
      <c r="B166" s="227">
        <v>2</v>
      </c>
      <c r="C166" s="227">
        <v>3</v>
      </c>
      <c r="D166" s="227">
        <v>69026</v>
      </c>
      <c r="E166" s="228" t="s">
        <v>523</v>
      </c>
      <c r="F166" s="229">
        <v>0</v>
      </c>
      <c r="G166" s="229">
        <v>0</v>
      </c>
      <c r="H166" s="218">
        <f t="shared" si="5"/>
        <v>0</v>
      </c>
      <c r="I166" s="218">
        <v>0</v>
      </c>
      <c r="J166" s="166"/>
      <c r="K166" s="166"/>
    </row>
    <row r="167" spans="1:11">
      <c r="A167" s="190">
        <v>6</v>
      </c>
      <c r="B167" s="190">
        <v>2</v>
      </c>
      <c r="C167" s="190">
        <v>3</v>
      </c>
      <c r="D167" s="190">
        <v>69027</v>
      </c>
      <c r="E167" s="191" t="s">
        <v>811</v>
      </c>
      <c r="F167" s="193">
        <v>695303</v>
      </c>
      <c r="G167" s="193">
        <v>673297.32799999998</v>
      </c>
      <c r="H167" s="107">
        <f t="shared" si="5"/>
        <v>22005.67200000002</v>
      </c>
      <c r="I167" s="107">
        <v>426454</v>
      </c>
      <c r="J167" s="166"/>
      <c r="K167" s="166"/>
    </row>
    <row r="168" spans="1:11">
      <c r="A168" s="190">
        <v>6</v>
      </c>
      <c r="B168" s="190">
        <v>2</v>
      </c>
      <c r="C168" s="190">
        <v>3</v>
      </c>
      <c r="D168" s="190">
        <v>69028</v>
      </c>
      <c r="E168" s="191" t="s">
        <v>867</v>
      </c>
      <c r="F168" s="193">
        <v>79400</v>
      </c>
      <c r="G168" s="193">
        <v>113415.79700000001</v>
      </c>
      <c r="H168" s="107">
        <f t="shared" si="5"/>
        <v>-34015.797000000006</v>
      </c>
      <c r="I168" s="107">
        <v>112189</v>
      </c>
      <c r="J168" s="166"/>
      <c r="K168" s="166"/>
    </row>
    <row r="169" spans="1:11">
      <c r="A169" s="190">
        <v>6</v>
      </c>
      <c r="B169" s="190">
        <v>2</v>
      </c>
      <c r="C169" s="190">
        <v>3</v>
      </c>
      <c r="D169" s="190">
        <v>69031</v>
      </c>
      <c r="E169" s="191" t="s">
        <v>743</v>
      </c>
      <c r="F169" s="193">
        <v>15943076</v>
      </c>
      <c r="G169" s="193">
        <v>16099747.999</v>
      </c>
      <c r="H169" s="107">
        <f t="shared" si="5"/>
        <v>-156671.99899999984</v>
      </c>
      <c r="I169" s="107">
        <v>15826574</v>
      </c>
      <c r="J169" s="166"/>
      <c r="K169" s="166"/>
    </row>
    <row r="170" spans="1:11">
      <c r="A170" s="190">
        <v>6</v>
      </c>
      <c r="B170" s="190">
        <v>2</v>
      </c>
      <c r="C170" s="190">
        <v>3</v>
      </c>
      <c r="D170" s="190">
        <v>69032</v>
      </c>
      <c r="E170" s="191" t="s">
        <v>812</v>
      </c>
      <c r="F170" s="193">
        <v>761332</v>
      </c>
      <c r="G170" s="193">
        <v>761331.91799999995</v>
      </c>
      <c r="H170" s="107">
        <v>0</v>
      </c>
      <c r="I170" s="107">
        <v>822676</v>
      </c>
      <c r="J170" s="166"/>
      <c r="K170" s="166"/>
    </row>
    <row r="171" spans="1:11" ht="22.5">
      <c r="A171" s="212">
        <v>6</v>
      </c>
      <c r="B171" s="212">
        <v>2</v>
      </c>
      <c r="C171" s="212">
        <v>3</v>
      </c>
      <c r="D171" s="212">
        <v>69033</v>
      </c>
      <c r="E171" s="211" t="s">
        <v>878</v>
      </c>
      <c r="F171" s="231">
        <v>1724346</v>
      </c>
      <c r="G171" s="231">
        <v>1724346.051</v>
      </c>
      <c r="H171" s="107">
        <v>0</v>
      </c>
      <c r="I171" s="107">
        <v>672022</v>
      </c>
      <c r="J171" s="166"/>
      <c r="K171" s="166"/>
    </row>
    <row r="172" spans="1:11" ht="22.5">
      <c r="A172" s="212">
        <v>6</v>
      </c>
      <c r="B172" s="212">
        <v>2</v>
      </c>
      <c r="C172" s="212">
        <v>3</v>
      </c>
      <c r="D172" s="212">
        <v>69034</v>
      </c>
      <c r="E172" s="211" t="s">
        <v>946</v>
      </c>
      <c r="F172" s="231">
        <v>490000</v>
      </c>
      <c r="G172" s="231">
        <v>489999.99900000001</v>
      </c>
      <c r="H172" s="107">
        <v>0</v>
      </c>
      <c r="I172" s="107">
        <v>0</v>
      </c>
      <c r="J172" s="166"/>
      <c r="K172" s="166"/>
    </row>
    <row r="173" spans="1:11">
      <c r="A173" s="190">
        <v>6</v>
      </c>
      <c r="B173" s="190">
        <v>2</v>
      </c>
      <c r="C173" s="190">
        <v>3</v>
      </c>
      <c r="D173" s="190">
        <v>69035</v>
      </c>
      <c r="E173" s="191" t="s">
        <v>879</v>
      </c>
      <c r="F173" s="193">
        <v>136623</v>
      </c>
      <c r="G173" s="193">
        <v>136622.85</v>
      </c>
      <c r="H173" s="107">
        <v>0</v>
      </c>
      <c r="I173" s="107">
        <v>113364</v>
      </c>
      <c r="J173" s="166"/>
      <c r="K173" s="166"/>
    </row>
    <row r="174" spans="1:11">
      <c r="A174" s="190">
        <v>6</v>
      </c>
      <c r="B174" s="190">
        <v>2</v>
      </c>
      <c r="C174" s="190">
        <v>3</v>
      </c>
      <c r="D174" s="190">
        <v>69038</v>
      </c>
      <c r="E174" s="191" t="s">
        <v>744</v>
      </c>
      <c r="F174" s="193">
        <v>195403</v>
      </c>
      <c r="G174" s="193">
        <v>195402.99</v>
      </c>
      <c r="H174" s="107">
        <v>0</v>
      </c>
      <c r="I174" s="107">
        <v>181466</v>
      </c>
      <c r="J174" s="166"/>
      <c r="K174" s="166"/>
    </row>
    <row r="175" spans="1:11">
      <c r="A175" s="190">
        <v>6</v>
      </c>
      <c r="B175" s="190">
        <v>2</v>
      </c>
      <c r="C175" s="190">
        <v>3</v>
      </c>
      <c r="D175" s="190">
        <v>69039</v>
      </c>
      <c r="E175" s="191" t="s">
        <v>130</v>
      </c>
      <c r="F175" s="193">
        <v>147744</v>
      </c>
      <c r="G175" s="193">
        <v>151174.052</v>
      </c>
      <c r="H175" s="107">
        <f t="shared" si="5"/>
        <v>-3430.051999999996</v>
      </c>
      <c r="I175" s="107">
        <v>116697</v>
      </c>
      <c r="J175" s="166"/>
      <c r="K175" s="166"/>
    </row>
    <row r="176" spans="1:11">
      <c r="A176" s="190">
        <v>6</v>
      </c>
      <c r="B176" s="190">
        <v>2</v>
      </c>
      <c r="C176" s="190">
        <v>4</v>
      </c>
      <c r="D176" s="190">
        <v>70011</v>
      </c>
      <c r="E176" s="191" t="s">
        <v>131</v>
      </c>
      <c r="F176" s="193">
        <v>161631</v>
      </c>
      <c r="G176" s="193">
        <v>212353.45</v>
      </c>
      <c r="H176" s="107">
        <f t="shared" si="5"/>
        <v>-50722.450000000012</v>
      </c>
      <c r="I176" s="107">
        <v>248518</v>
      </c>
      <c r="J176" s="166"/>
      <c r="K176" s="166"/>
    </row>
    <row r="177" spans="1:11">
      <c r="A177" s="190">
        <v>6</v>
      </c>
      <c r="B177" s="190">
        <v>2</v>
      </c>
      <c r="C177" s="190">
        <v>4</v>
      </c>
      <c r="D177" s="190">
        <v>70012</v>
      </c>
      <c r="E177" s="191" t="s">
        <v>524</v>
      </c>
      <c r="F177" s="193">
        <v>9035884</v>
      </c>
      <c r="G177" s="193">
        <v>9224603.6970000006</v>
      </c>
      <c r="H177" s="107">
        <f t="shared" si="5"/>
        <v>-188719.69700000063</v>
      </c>
      <c r="I177" s="107">
        <v>9758343</v>
      </c>
      <c r="J177" s="166"/>
      <c r="K177" s="166"/>
    </row>
    <row r="178" spans="1:11">
      <c r="A178" s="190">
        <v>6</v>
      </c>
      <c r="B178" s="190">
        <v>2</v>
      </c>
      <c r="C178" s="190">
        <v>4</v>
      </c>
      <c r="D178" s="190">
        <v>70014</v>
      </c>
      <c r="E178" s="191" t="s">
        <v>525</v>
      </c>
      <c r="F178" s="193">
        <v>895200</v>
      </c>
      <c r="G178" s="193">
        <v>782773.14599999995</v>
      </c>
      <c r="H178" s="107">
        <f t="shared" si="5"/>
        <v>112426.85400000005</v>
      </c>
      <c r="I178" s="107">
        <v>776116</v>
      </c>
      <c r="J178" s="166"/>
      <c r="K178" s="166"/>
    </row>
    <row r="179" spans="1:11">
      <c r="A179" s="190">
        <v>6</v>
      </c>
      <c r="B179" s="190">
        <v>2</v>
      </c>
      <c r="C179" s="190">
        <v>4</v>
      </c>
      <c r="D179" s="190">
        <v>70015</v>
      </c>
      <c r="E179" s="191" t="s">
        <v>745</v>
      </c>
      <c r="F179" s="193">
        <v>222613</v>
      </c>
      <c r="G179" s="193">
        <v>212752.78200000001</v>
      </c>
      <c r="H179" s="107">
        <f t="shared" si="5"/>
        <v>9860.2179999999935</v>
      </c>
      <c r="I179" s="107">
        <v>216136</v>
      </c>
      <c r="J179" s="166"/>
      <c r="K179" s="166"/>
    </row>
    <row r="180" spans="1:11" hidden="1">
      <c r="A180" s="227">
        <v>6</v>
      </c>
      <c r="B180" s="227">
        <v>2</v>
      </c>
      <c r="C180" s="227">
        <v>4</v>
      </c>
      <c r="D180" s="227">
        <v>70021</v>
      </c>
      <c r="E180" s="228" t="s">
        <v>132</v>
      </c>
      <c r="F180" s="229">
        <v>0</v>
      </c>
      <c r="G180" s="229">
        <v>0</v>
      </c>
      <c r="H180" s="218">
        <f t="shared" si="5"/>
        <v>0</v>
      </c>
      <c r="I180" s="218">
        <v>0</v>
      </c>
      <c r="J180" s="166"/>
      <c r="K180" s="166"/>
    </row>
    <row r="181" spans="1:11">
      <c r="A181" s="190">
        <v>6</v>
      </c>
      <c r="B181" s="190">
        <v>2</v>
      </c>
      <c r="C181" s="190">
        <v>4</v>
      </c>
      <c r="D181" s="190">
        <v>70023</v>
      </c>
      <c r="E181" s="191" t="s">
        <v>133</v>
      </c>
      <c r="F181" s="107">
        <v>0</v>
      </c>
      <c r="G181" s="193">
        <v>9404.3220000000001</v>
      </c>
      <c r="H181" s="107">
        <f t="shared" si="5"/>
        <v>-9404.3220000000001</v>
      </c>
      <c r="I181" s="107">
        <v>10722</v>
      </c>
      <c r="J181" s="166"/>
      <c r="K181" s="166"/>
    </row>
    <row r="182" spans="1:11">
      <c r="A182" s="190">
        <v>6</v>
      </c>
      <c r="B182" s="190">
        <v>2</v>
      </c>
      <c r="C182" s="190">
        <v>4</v>
      </c>
      <c r="D182" s="190">
        <v>70025</v>
      </c>
      <c r="E182" s="191" t="s">
        <v>378</v>
      </c>
      <c r="F182" s="193">
        <v>3909508</v>
      </c>
      <c r="G182" s="193">
        <v>3514852.34</v>
      </c>
      <c r="H182" s="107">
        <f t="shared" si="5"/>
        <v>394655.66000000015</v>
      </c>
      <c r="I182" s="107">
        <v>4332373</v>
      </c>
      <c r="J182" s="166"/>
      <c r="K182" s="166"/>
    </row>
    <row r="183" spans="1:11" ht="22.5" customHeight="1">
      <c r="A183" s="212">
        <v>6</v>
      </c>
      <c r="B183" s="212">
        <v>2</v>
      </c>
      <c r="C183" s="212">
        <v>4</v>
      </c>
      <c r="D183" s="212">
        <v>70026</v>
      </c>
      <c r="E183" s="211" t="s">
        <v>880</v>
      </c>
      <c r="F183" s="231">
        <v>60425</v>
      </c>
      <c r="G183" s="231">
        <v>65559.546000000002</v>
      </c>
      <c r="H183" s="107">
        <f t="shared" si="5"/>
        <v>-5134.5460000000021</v>
      </c>
      <c r="I183" s="107">
        <v>60425</v>
      </c>
      <c r="J183" s="166"/>
      <c r="K183" s="166"/>
    </row>
    <row r="184" spans="1:11">
      <c r="A184" s="190">
        <v>6</v>
      </c>
      <c r="B184" s="190">
        <v>2</v>
      </c>
      <c r="C184" s="190">
        <v>4</v>
      </c>
      <c r="D184" s="190">
        <v>70031</v>
      </c>
      <c r="E184" s="191" t="s">
        <v>264</v>
      </c>
      <c r="F184" s="193">
        <v>5113504</v>
      </c>
      <c r="G184" s="193">
        <v>5421118.8169999998</v>
      </c>
      <c r="H184" s="107">
        <f t="shared" si="5"/>
        <v>-307614.81699999981</v>
      </c>
      <c r="I184" s="107">
        <v>6297683</v>
      </c>
      <c r="J184" s="166"/>
      <c r="K184" s="166"/>
    </row>
    <row r="185" spans="1:11">
      <c r="A185" s="190">
        <v>6</v>
      </c>
      <c r="B185" s="190">
        <v>2</v>
      </c>
      <c r="C185" s="190">
        <v>4</v>
      </c>
      <c r="D185" s="190">
        <v>70032</v>
      </c>
      <c r="E185" s="191" t="s">
        <v>265</v>
      </c>
      <c r="F185" s="193">
        <v>122478</v>
      </c>
      <c r="G185" s="193">
        <v>317391.20799999998</v>
      </c>
      <c r="H185" s="107">
        <f t="shared" si="5"/>
        <v>-194913.20799999998</v>
      </c>
      <c r="I185" s="107">
        <v>290454</v>
      </c>
      <c r="J185" s="166"/>
      <c r="K185" s="166"/>
    </row>
    <row r="186" spans="1:11">
      <c r="A186" s="190">
        <v>6</v>
      </c>
      <c r="B186" s="190">
        <v>2</v>
      </c>
      <c r="C186" s="190">
        <v>4</v>
      </c>
      <c r="D186" s="190">
        <v>70033</v>
      </c>
      <c r="E186" s="191" t="s">
        <v>746</v>
      </c>
      <c r="F186" s="193">
        <v>3416609</v>
      </c>
      <c r="G186" s="193">
        <v>3416608.1979999999</v>
      </c>
      <c r="H186" s="107">
        <f t="shared" si="5"/>
        <v>0.80200000014156103</v>
      </c>
      <c r="I186" s="107">
        <v>1858612</v>
      </c>
      <c r="J186" s="166"/>
      <c r="K186" s="166"/>
    </row>
    <row r="187" spans="1:11">
      <c r="A187" s="190">
        <v>6</v>
      </c>
      <c r="B187" s="190">
        <v>2</v>
      </c>
      <c r="C187" s="190">
        <v>4</v>
      </c>
      <c r="D187" s="190">
        <v>70035</v>
      </c>
      <c r="E187" s="191" t="s">
        <v>881</v>
      </c>
      <c r="F187" s="193">
        <v>1339866</v>
      </c>
      <c r="G187" s="193">
        <v>1335235.93</v>
      </c>
      <c r="H187" s="107">
        <f t="shared" si="5"/>
        <v>4630.0700000000652</v>
      </c>
      <c r="I187" s="107">
        <v>1551572</v>
      </c>
      <c r="J187" s="166"/>
      <c r="K187" s="166"/>
    </row>
    <row r="188" spans="1:11">
      <c r="A188" s="190">
        <v>6</v>
      </c>
      <c r="B188" s="190">
        <v>2</v>
      </c>
      <c r="C188" s="190">
        <v>4</v>
      </c>
      <c r="D188" s="190">
        <v>70038</v>
      </c>
      <c r="E188" s="191" t="s">
        <v>747</v>
      </c>
      <c r="F188" s="193">
        <v>901408</v>
      </c>
      <c r="G188" s="193">
        <v>926162.63699999999</v>
      </c>
      <c r="H188" s="107">
        <f t="shared" si="5"/>
        <v>-24754.636999999988</v>
      </c>
      <c r="I188" s="107">
        <v>648656</v>
      </c>
      <c r="J188" s="166"/>
      <c r="K188" s="166"/>
    </row>
    <row r="189" spans="1:11">
      <c r="A189" s="190">
        <v>6</v>
      </c>
      <c r="B189" s="190">
        <v>2</v>
      </c>
      <c r="C189" s="190">
        <v>4</v>
      </c>
      <c r="D189" s="190">
        <v>70039</v>
      </c>
      <c r="E189" s="191" t="s">
        <v>266</v>
      </c>
      <c r="F189" s="193">
        <v>1400585</v>
      </c>
      <c r="G189" s="193">
        <v>1203167.325</v>
      </c>
      <c r="H189" s="107">
        <f t="shared" si="5"/>
        <v>197417.67500000005</v>
      </c>
      <c r="I189" s="107">
        <v>762112</v>
      </c>
      <c r="J189" s="166"/>
      <c r="K189" s="166"/>
    </row>
    <row r="190" spans="1:11">
      <c r="A190" s="190">
        <v>6</v>
      </c>
      <c r="B190" s="190">
        <v>2</v>
      </c>
      <c r="C190" s="190">
        <v>5</v>
      </c>
      <c r="D190" s="190">
        <v>65011</v>
      </c>
      <c r="E190" s="191" t="s">
        <v>748</v>
      </c>
      <c r="F190" s="193">
        <v>10313853</v>
      </c>
      <c r="G190" s="193">
        <v>11062130.459000001</v>
      </c>
      <c r="H190" s="107">
        <f t="shared" si="5"/>
        <v>-748277.45900000073</v>
      </c>
      <c r="I190" s="107">
        <v>10876877</v>
      </c>
      <c r="J190" s="166"/>
      <c r="K190" s="166"/>
    </row>
    <row r="191" spans="1:11">
      <c r="A191" s="190">
        <v>6</v>
      </c>
      <c r="B191" s="190">
        <v>2</v>
      </c>
      <c r="C191" s="190">
        <v>5</v>
      </c>
      <c r="D191" s="190">
        <v>65012</v>
      </c>
      <c r="E191" s="191" t="s">
        <v>749</v>
      </c>
      <c r="F191" s="193">
        <v>7516</v>
      </c>
      <c r="G191" s="193">
        <v>7244.2849999999999</v>
      </c>
      <c r="H191" s="107">
        <f t="shared" si="5"/>
        <v>271.71500000000015</v>
      </c>
      <c r="I191" s="107">
        <v>2475</v>
      </c>
      <c r="J191" s="166"/>
      <c r="K191" s="166"/>
    </row>
    <row r="192" spans="1:11">
      <c r="A192" s="190">
        <v>6</v>
      </c>
      <c r="B192" s="190">
        <v>2</v>
      </c>
      <c r="C192" s="190">
        <v>5</v>
      </c>
      <c r="D192" s="190">
        <v>65013</v>
      </c>
      <c r="E192" s="191" t="s">
        <v>945</v>
      </c>
      <c r="F192" s="193">
        <v>18634</v>
      </c>
      <c r="G192" s="193">
        <v>18634</v>
      </c>
      <c r="H192" s="107">
        <f t="shared" si="5"/>
        <v>0</v>
      </c>
      <c r="I192" s="107">
        <v>0</v>
      </c>
      <c r="J192" s="166"/>
      <c r="K192" s="166"/>
    </row>
    <row r="193" spans="1:11">
      <c r="A193" s="190">
        <v>6</v>
      </c>
      <c r="B193" s="190">
        <v>2</v>
      </c>
      <c r="C193" s="190">
        <v>5</v>
      </c>
      <c r="D193" s="190">
        <v>67029</v>
      </c>
      <c r="E193" s="191" t="s">
        <v>267</v>
      </c>
      <c r="F193" s="193">
        <v>649368</v>
      </c>
      <c r="G193" s="193">
        <v>757097.07200000004</v>
      </c>
      <c r="H193" s="107">
        <f t="shared" si="5"/>
        <v>-107729.07200000004</v>
      </c>
      <c r="I193" s="107">
        <v>595686</v>
      </c>
      <c r="J193" s="166"/>
      <c r="K193" s="166"/>
    </row>
    <row r="194" spans="1:11">
      <c r="A194" s="190">
        <v>6</v>
      </c>
      <c r="B194" s="190">
        <v>2</v>
      </c>
      <c r="C194" s="190">
        <v>5</v>
      </c>
      <c r="D194" s="190">
        <v>67031</v>
      </c>
      <c r="E194" s="191" t="s">
        <v>982</v>
      </c>
      <c r="F194" s="193">
        <v>6274172</v>
      </c>
      <c r="G194" s="193">
        <v>6634355</v>
      </c>
      <c r="H194" s="107">
        <f t="shared" si="5"/>
        <v>-360183</v>
      </c>
      <c r="I194" s="107">
        <v>7574749</v>
      </c>
      <c r="J194" s="166"/>
      <c r="K194" s="166"/>
    </row>
    <row r="195" spans="1:11">
      <c r="A195" s="190">
        <v>6</v>
      </c>
      <c r="B195" s="190">
        <v>2</v>
      </c>
      <c r="C195" s="190">
        <v>5</v>
      </c>
      <c r="D195" s="190">
        <v>67032</v>
      </c>
      <c r="E195" s="191" t="s">
        <v>697</v>
      </c>
      <c r="F195" s="193">
        <v>4742000</v>
      </c>
      <c r="G195" s="193">
        <v>4719193.3760000002</v>
      </c>
      <c r="H195" s="107">
        <f t="shared" si="5"/>
        <v>22806.623999999836</v>
      </c>
      <c r="I195" s="107">
        <v>4787988</v>
      </c>
      <c r="J195" s="166"/>
      <c r="K195" s="166"/>
    </row>
    <row r="196" spans="1:11">
      <c r="A196" s="190">
        <v>6</v>
      </c>
      <c r="B196" s="190">
        <v>2</v>
      </c>
      <c r="C196" s="190">
        <v>5</v>
      </c>
      <c r="D196" s="190">
        <v>71012</v>
      </c>
      <c r="E196" s="191" t="s">
        <v>134</v>
      </c>
      <c r="F196" s="193">
        <v>390084</v>
      </c>
      <c r="G196" s="193">
        <v>506530.88199999998</v>
      </c>
      <c r="H196" s="107">
        <f t="shared" si="5"/>
        <v>-116446.88199999998</v>
      </c>
      <c r="I196" s="107">
        <v>593451</v>
      </c>
      <c r="J196" s="166"/>
      <c r="K196" s="166"/>
    </row>
    <row r="197" spans="1:11">
      <c r="A197" s="190">
        <v>6</v>
      </c>
      <c r="B197" s="190">
        <v>2</v>
      </c>
      <c r="C197" s="190">
        <v>5</v>
      </c>
      <c r="D197" s="190">
        <v>71021</v>
      </c>
      <c r="E197" s="191" t="s">
        <v>268</v>
      </c>
      <c r="F197" s="193">
        <v>121644</v>
      </c>
      <c r="G197" s="193">
        <v>68144.001999999993</v>
      </c>
      <c r="H197" s="107">
        <f t="shared" si="5"/>
        <v>53499.998000000007</v>
      </c>
      <c r="I197" s="107">
        <v>79064</v>
      </c>
      <c r="J197" s="166"/>
      <c r="K197" s="166"/>
    </row>
    <row r="198" spans="1:11">
      <c r="A198" s="190">
        <v>6</v>
      </c>
      <c r="B198" s="190">
        <v>2</v>
      </c>
      <c r="C198" s="190">
        <v>5</v>
      </c>
      <c r="D198" s="190">
        <v>71031</v>
      </c>
      <c r="E198" s="191" t="s">
        <v>269</v>
      </c>
      <c r="F198" s="193">
        <v>355206</v>
      </c>
      <c r="G198" s="193">
        <v>291504.516</v>
      </c>
      <c r="H198" s="107">
        <f t="shared" si="5"/>
        <v>63701.483999999997</v>
      </c>
      <c r="I198" s="107">
        <v>300060</v>
      </c>
      <c r="J198" s="166"/>
      <c r="K198" s="166"/>
    </row>
    <row r="199" spans="1:11">
      <c r="A199" s="190">
        <v>6</v>
      </c>
      <c r="B199" s="190">
        <v>2</v>
      </c>
      <c r="C199" s="190">
        <v>5</v>
      </c>
      <c r="D199" s="190">
        <v>71032</v>
      </c>
      <c r="E199" s="191" t="s">
        <v>270</v>
      </c>
      <c r="F199" s="193">
        <v>1507000</v>
      </c>
      <c r="G199" s="193">
        <v>1415253.3540000001</v>
      </c>
      <c r="H199" s="107">
        <f t="shared" si="5"/>
        <v>91746.64599999995</v>
      </c>
      <c r="I199" s="107">
        <v>1429578</v>
      </c>
      <c r="J199" s="166"/>
      <c r="K199" s="166"/>
    </row>
    <row r="200" spans="1:11">
      <c r="A200" s="190">
        <v>6</v>
      </c>
      <c r="B200" s="190">
        <v>2</v>
      </c>
      <c r="C200" s="190">
        <v>5</v>
      </c>
      <c r="D200" s="190">
        <v>71033</v>
      </c>
      <c r="E200" s="191" t="s">
        <v>882</v>
      </c>
      <c r="F200" s="193">
        <v>1108522</v>
      </c>
      <c r="G200" s="193">
        <v>1106986.77</v>
      </c>
      <c r="H200" s="107">
        <f t="shared" si="5"/>
        <v>1535.2299999999814</v>
      </c>
      <c r="I200" s="107">
        <v>1108498</v>
      </c>
      <c r="J200" s="166"/>
      <c r="K200" s="166"/>
    </row>
    <row r="201" spans="1:11" ht="12.75" customHeight="1">
      <c r="A201" s="190">
        <v>6</v>
      </c>
      <c r="B201" s="190">
        <v>2</v>
      </c>
      <c r="C201" s="190">
        <v>5</v>
      </c>
      <c r="D201" s="190">
        <v>71034</v>
      </c>
      <c r="E201" s="191" t="s">
        <v>883</v>
      </c>
      <c r="F201" s="193">
        <v>245000</v>
      </c>
      <c r="G201" s="193">
        <v>244999.99799999999</v>
      </c>
      <c r="H201" s="107">
        <v>0</v>
      </c>
      <c r="I201" s="107">
        <v>37500</v>
      </c>
      <c r="J201" s="166"/>
      <c r="K201" s="166"/>
    </row>
    <row r="202" spans="1:11" hidden="1">
      <c r="A202" s="227">
        <v>6</v>
      </c>
      <c r="B202" s="227">
        <v>2</v>
      </c>
      <c r="C202" s="227">
        <v>5</v>
      </c>
      <c r="D202" s="227">
        <v>71041</v>
      </c>
      <c r="E202" s="228" t="s">
        <v>698</v>
      </c>
      <c r="F202" s="229">
        <v>0</v>
      </c>
      <c r="G202" s="229">
        <v>0</v>
      </c>
      <c r="H202" s="218">
        <f t="shared" si="5"/>
        <v>0</v>
      </c>
      <c r="I202" s="218">
        <v>0</v>
      </c>
      <c r="J202" s="166"/>
      <c r="K202" s="166"/>
    </row>
    <row r="203" spans="1:11">
      <c r="A203" s="190">
        <v>6</v>
      </c>
      <c r="B203" s="190">
        <v>2</v>
      </c>
      <c r="C203" s="190">
        <v>5</v>
      </c>
      <c r="D203" s="190">
        <v>71051</v>
      </c>
      <c r="E203" s="191" t="s">
        <v>983</v>
      </c>
      <c r="F203" s="193">
        <v>2051403</v>
      </c>
      <c r="G203" s="193">
        <v>1994733.1359999999</v>
      </c>
      <c r="H203" s="107">
        <f t="shared" si="5"/>
        <v>56669.86400000006</v>
      </c>
      <c r="I203" s="107">
        <v>1827632</v>
      </c>
      <c r="J203" s="166"/>
      <c r="K203" s="166"/>
    </row>
    <row r="204" spans="1:11">
      <c r="A204" s="190">
        <v>6</v>
      </c>
      <c r="B204" s="190">
        <v>2</v>
      </c>
      <c r="C204" s="190">
        <v>6</v>
      </c>
      <c r="D204" s="190">
        <v>72018</v>
      </c>
      <c r="E204" s="191" t="s">
        <v>750</v>
      </c>
      <c r="F204" s="193">
        <v>67303</v>
      </c>
      <c r="G204" s="193">
        <v>2664.26</v>
      </c>
      <c r="H204" s="107">
        <f t="shared" si="5"/>
        <v>64638.74</v>
      </c>
      <c r="I204" s="107">
        <v>29017</v>
      </c>
      <c r="J204" s="166"/>
      <c r="K204" s="166"/>
    </row>
    <row r="205" spans="1:11">
      <c r="A205" s="190">
        <v>6</v>
      </c>
      <c r="B205" s="190">
        <v>2</v>
      </c>
      <c r="C205" s="190">
        <v>6</v>
      </c>
      <c r="D205" s="190">
        <v>72019</v>
      </c>
      <c r="E205" s="191" t="s">
        <v>135</v>
      </c>
      <c r="F205" s="193">
        <v>969814</v>
      </c>
      <c r="G205" s="193">
        <v>905945.44799999997</v>
      </c>
      <c r="H205" s="107">
        <f t="shared" si="5"/>
        <v>63868.552000000025</v>
      </c>
      <c r="I205" s="107">
        <v>563758</v>
      </c>
      <c r="J205" s="166"/>
      <c r="K205" s="166"/>
    </row>
    <row r="206" spans="1:11">
      <c r="A206" s="190">
        <v>6</v>
      </c>
      <c r="B206" s="190">
        <v>2</v>
      </c>
      <c r="C206" s="190">
        <v>6</v>
      </c>
      <c r="D206" s="190">
        <v>72021</v>
      </c>
      <c r="E206" s="191" t="s">
        <v>271</v>
      </c>
      <c r="F206" s="193">
        <v>169623</v>
      </c>
      <c r="G206" s="193">
        <v>114303.417</v>
      </c>
      <c r="H206" s="107">
        <f t="shared" ref="H206:H269" si="6">F206-G206</f>
        <v>55319.582999999999</v>
      </c>
      <c r="I206" s="107">
        <v>131736</v>
      </c>
      <c r="J206" s="166"/>
      <c r="K206" s="166"/>
    </row>
    <row r="207" spans="1:11">
      <c r="A207" s="190">
        <v>6</v>
      </c>
      <c r="B207" s="190">
        <v>2</v>
      </c>
      <c r="C207" s="190">
        <v>6</v>
      </c>
      <c r="D207" s="190">
        <v>72022</v>
      </c>
      <c r="E207" s="191" t="s">
        <v>272</v>
      </c>
      <c r="F207" s="193">
        <v>13010</v>
      </c>
      <c r="G207" s="193">
        <v>13177.677</v>
      </c>
      <c r="H207" s="107">
        <f t="shared" si="6"/>
        <v>-167.67699999999968</v>
      </c>
      <c r="I207" s="107">
        <v>9819</v>
      </c>
      <c r="J207" s="166"/>
      <c r="K207" s="166"/>
    </row>
    <row r="208" spans="1:11">
      <c r="A208" s="190">
        <v>6</v>
      </c>
      <c r="B208" s="190">
        <v>2</v>
      </c>
      <c r="C208" s="190">
        <v>6</v>
      </c>
      <c r="D208" s="190">
        <v>72023</v>
      </c>
      <c r="E208" s="191" t="s">
        <v>273</v>
      </c>
      <c r="F208" s="193">
        <v>448456</v>
      </c>
      <c r="G208" s="193">
        <v>382767.71899999998</v>
      </c>
      <c r="H208" s="107">
        <f t="shared" si="6"/>
        <v>65688.281000000017</v>
      </c>
      <c r="I208" s="107">
        <v>639607</v>
      </c>
      <c r="J208" s="166"/>
      <c r="K208" s="166"/>
    </row>
    <row r="209" spans="1:11">
      <c r="A209" s="190">
        <v>6</v>
      </c>
      <c r="B209" s="190">
        <v>2</v>
      </c>
      <c r="C209" s="190">
        <v>6</v>
      </c>
      <c r="D209" s="190">
        <v>72024</v>
      </c>
      <c r="E209" s="191" t="s">
        <v>136</v>
      </c>
      <c r="F209" s="193">
        <v>21138711</v>
      </c>
      <c r="G209" s="193">
        <v>18444892.090999998</v>
      </c>
      <c r="H209" s="107">
        <f t="shared" si="6"/>
        <v>2693818.9090000018</v>
      </c>
      <c r="I209" s="107">
        <v>18538876</v>
      </c>
      <c r="J209" s="166"/>
      <c r="K209" s="166"/>
    </row>
    <row r="210" spans="1:11">
      <c r="A210" s="190">
        <v>6</v>
      </c>
      <c r="B210" s="190">
        <v>2</v>
      </c>
      <c r="C210" s="190">
        <v>6</v>
      </c>
      <c r="D210" s="190">
        <v>72025</v>
      </c>
      <c r="E210" s="191" t="s">
        <v>347</v>
      </c>
      <c r="F210" s="193">
        <v>1170818</v>
      </c>
      <c r="G210" s="193">
        <v>1343018.747</v>
      </c>
      <c r="H210" s="107">
        <f t="shared" si="6"/>
        <v>-172200.74699999997</v>
      </c>
      <c r="I210" s="107">
        <v>1113650</v>
      </c>
      <c r="J210" s="166"/>
      <c r="K210" s="166"/>
    </row>
    <row r="211" spans="1:11">
      <c r="A211" s="190">
        <v>6</v>
      </c>
      <c r="B211" s="190">
        <v>2</v>
      </c>
      <c r="C211" s="190">
        <v>6</v>
      </c>
      <c r="D211" s="190">
        <v>72026</v>
      </c>
      <c r="E211" s="191" t="s">
        <v>868</v>
      </c>
      <c r="F211" s="193">
        <v>105395</v>
      </c>
      <c r="G211" s="107">
        <v>0</v>
      </c>
      <c r="H211" s="107">
        <f t="shared" si="6"/>
        <v>105395</v>
      </c>
      <c r="I211" s="107">
        <v>59843</v>
      </c>
      <c r="J211" s="166"/>
      <c r="K211" s="166"/>
    </row>
    <row r="212" spans="1:11">
      <c r="A212" s="190">
        <v>6</v>
      </c>
      <c r="B212" s="190">
        <v>2</v>
      </c>
      <c r="C212" s="190">
        <v>6</v>
      </c>
      <c r="D212" s="190">
        <v>72031</v>
      </c>
      <c r="E212" s="191" t="s">
        <v>137</v>
      </c>
      <c r="F212" s="193">
        <v>712118</v>
      </c>
      <c r="G212" s="193">
        <v>512158.22600000002</v>
      </c>
      <c r="H212" s="107">
        <f t="shared" si="6"/>
        <v>199959.77399999998</v>
      </c>
      <c r="I212" s="107">
        <v>699527</v>
      </c>
      <c r="J212" s="166"/>
      <c r="K212" s="166"/>
    </row>
    <row r="213" spans="1:11">
      <c r="A213" s="190">
        <v>6</v>
      </c>
      <c r="B213" s="190">
        <v>2</v>
      </c>
      <c r="C213" s="190">
        <v>6</v>
      </c>
      <c r="D213" s="190">
        <v>72033</v>
      </c>
      <c r="E213" s="191" t="s">
        <v>884</v>
      </c>
      <c r="F213" s="193">
        <v>35998</v>
      </c>
      <c r="G213" s="193">
        <v>15798.75</v>
      </c>
      <c r="H213" s="107">
        <f t="shared" si="6"/>
        <v>20199.25</v>
      </c>
      <c r="I213" s="107">
        <v>35998</v>
      </c>
      <c r="J213" s="166"/>
      <c r="K213" s="166"/>
    </row>
    <row r="214" spans="1:11" ht="22.5">
      <c r="A214" s="212">
        <v>6</v>
      </c>
      <c r="B214" s="212">
        <v>2</v>
      </c>
      <c r="C214" s="212">
        <v>7</v>
      </c>
      <c r="D214" s="212">
        <v>65031</v>
      </c>
      <c r="E214" s="211" t="s">
        <v>984</v>
      </c>
      <c r="F214" s="231">
        <v>4371198</v>
      </c>
      <c r="G214" s="231">
        <v>4767085.6749999998</v>
      </c>
      <c r="H214" s="107">
        <f t="shared" si="6"/>
        <v>-395887.67499999981</v>
      </c>
      <c r="I214" s="107">
        <v>5255019</v>
      </c>
      <c r="J214" s="166"/>
      <c r="K214" s="166"/>
    </row>
    <row r="215" spans="1:11" ht="21" customHeight="1">
      <c r="A215" s="212">
        <v>6</v>
      </c>
      <c r="B215" s="212">
        <v>2</v>
      </c>
      <c r="C215" s="212">
        <v>7</v>
      </c>
      <c r="D215" s="212">
        <v>65032</v>
      </c>
      <c r="E215" s="211" t="s">
        <v>885</v>
      </c>
      <c r="F215" s="231">
        <v>1014876</v>
      </c>
      <c r="G215" s="231">
        <v>1001166.444</v>
      </c>
      <c r="H215" s="107">
        <f t="shared" si="6"/>
        <v>13709.555999999982</v>
      </c>
      <c r="I215" s="107">
        <v>499539</v>
      </c>
      <c r="J215" s="166"/>
      <c r="K215" s="166"/>
    </row>
    <row r="216" spans="1:11" ht="23.25" customHeight="1">
      <c r="A216" s="212">
        <v>6</v>
      </c>
      <c r="B216" s="212">
        <v>2</v>
      </c>
      <c r="C216" s="212">
        <v>7</v>
      </c>
      <c r="D216" s="212">
        <v>65033</v>
      </c>
      <c r="E216" s="211" t="s">
        <v>886</v>
      </c>
      <c r="F216" s="231">
        <v>120750</v>
      </c>
      <c r="G216" s="231">
        <v>107392.83500000001</v>
      </c>
      <c r="H216" s="107">
        <f t="shared" si="6"/>
        <v>13357.164999999994</v>
      </c>
      <c r="I216" s="107">
        <v>36721</v>
      </c>
      <c r="J216" s="166"/>
      <c r="K216" s="166"/>
    </row>
    <row r="217" spans="1:11">
      <c r="A217" s="190">
        <v>6</v>
      </c>
      <c r="B217" s="190">
        <v>2</v>
      </c>
      <c r="C217" s="190">
        <v>7</v>
      </c>
      <c r="D217" s="190">
        <v>65034</v>
      </c>
      <c r="E217" s="191" t="s">
        <v>869</v>
      </c>
      <c r="F217" s="193">
        <v>42090</v>
      </c>
      <c r="G217" s="193">
        <v>39713.864999999998</v>
      </c>
      <c r="H217" s="107">
        <f t="shared" si="6"/>
        <v>2376.135000000002</v>
      </c>
      <c r="I217" s="107">
        <v>1664</v>
      </c>
      <c r="J217" s="166"/>
      <c r="K217" s="166"/>
    </row>
    <row r="218" spans="1:11" ht="22.5">
      <c r="A218" s="212">
        <v>6</v>
      </c>
      <c r="B218" s="212">
        <v>2</v>
      </c>
      <c r="C218" s="212">
        <v>7</v>
      </c>
      <c r="D218" s="212">
        <v>65039</v>
      </c>
      <c r="E218" s="213" t="s">
        <v>887</v>
      </c>
      <c r="F218" s="231">
        <v>240799</v>
      </c>
      <c r="G218" s="231">
        <v>208137.11</v>
      </c>
      <c r="H218" s="107">
        <f t="shared" si="6"/>
        <v>32661.890000000014</v>
      </c>
      <c r="I218" s="107">
        <v>115778</v>
      </c>
      <c r="J218" s="166"/>
      <c r="K218" s="166"/>
    </row>
    <row r="219" spans="1:11">
      <c r="A219" s="190">
        <v>6</v>
      </c>
      <c r="B219" s="190">
        <v>2</v>
      </c>
      <c r="C219" s="190">
        <v>7</v>
      </c>
      <c r="D219" s="190">
        <v>65043</v>
      </c>
      <c r="E219" s="191" t="s">
        <v>985</v>
      </c>
      <c r="F219" s="193">
        <v>1121598</v>
      </c>
      <c r="G219" s="193">
        <v>1088396.568</v>
      </c>
      <c r="H219" s="107">
        <f t="shared" si="6"/>
        <v>33201.43200000003</v>
      </c>
      <c r="I219" s="107">
        <v>831471</v>
      </c>
      <c r="J219" s="166"/>
      <c r="K219" s="166"/>
    </row>
    <row r="220" spans="1:11" ht="22.5">
      <c r="A220" s="212">
        <v>6</v>
      </c>
      <c r="B220" s="212">
        <v>2</v>
      </c>
      <c r="C220" s="212">
        <v>7</v>
      </c>
      <c r="D220" s="212">
        <v>65044</v>
      </c>
      <c r="E220" s="211" t="s">
        <v>888</v>
      </c>
      <c r="F220" s="231">
        <v>22978</v>
      </c>
      <c r="G220" s="231">
        <v>12045</v>
      </c>
      <c r="H220" s="107">
        <f t="shared" si="6"/>
        <v>10933</v>
      </c>
      <c r="I220" s="107">
        <v>0</v>
      </c>
      <c r="J220" s="166"/>
      <c r="K220" s="166"/>
    </row>
    <row r="221" spans="1:11">
      <c r="A221" s="190">
        <v>6</v>
      </c>
      <c r="B221" s="190">
        <v>2</v>
      </c>
      <c r="C221" s="190">
        <v>7</v>
      </c>
      <c r="D221" s="190">
        <v>65045</v>
      </c>
      <c r="E221" s="191" t="s">
        <v>986</v>
      </c>
      <c r="F221" s="193">
        <v>155621</v>
      </c>
      <c r="G221" s="193">
        <v>131176.15</v>
      </c>
      <c r="H221" s="107">
        <f t="shared" si="6"/>
        <v>24444.850000000006</v>
      </c>
      <c r="I221" s="107">
        <v>127231</v>
      </c>
      <c r="J221" s="166"/>
      <c r="K221" s="166"/>
    </row>
    <row r="222" spans="1:11">
      <c r="A222" s="190">
        <v>6</v>
      </c>
      <c r="B222" s="190">
        <v>2</v>
      </c>
      <c r="C222" s="190">
        <v>7</v>
      </c>
      <c r="D222" s="190">
        <v>65046</v>
      </c>
      <c r="E222" s="191" t="s">
        <v>813</v>
      </c>
      <c r="F222" s="193">
        <v>34874</v>
      </c>
      <c r="G222" s="193">
        <v>29383.503000000001</v>
      </c>
      <c r="H222" s="107">
        <f t="shared" si="6"/>
        <v>5490.4969999999994</v>
      </c>
      <c r="I222" s="107">
        <v>52909</v>
      </c>
      <c r="J222" s="166"/>
      <c r="K222" s="166"/>
    </row>
    <row r="223" spans="1:11">
      <c r="A223" s="190">
        <v>6</v>
      </c>
      <c r="B223" s="190">
        <v>2</v>
      </c>
      <c r="C223" s="190">
        <v>7</v>
      </c>
      <c r="D223" s="190">
        <v>65047</v>
      </c>
      <c r="E223" s="191" t="s">
        <v>889</v>
      </c>
      <c r="F223" s="193">
        <v>14070</v>
      </c>
      <c r="G223" s="193">
        <v>12878.57</v>
      </c>
      <c r="H223" s="107">
        <f t="shared" si="6"/>
        <v>1191.4300000000003</v>
      </c>
      <c r="I223" s="107">
        <v>12277</v>
      </c>
      <c r="J223" s="166"/>
      <c r="K223" s="166"/>
    </row>
    <row r="224" spans="1:11">
      <c r="A224" s="190">
        <v>6</v>
      </c>
      <c r="B224" s="190">
        <v>2</v>
      </c>
      <c r="C224" s="190">
        <v>7</v>
      </c>
      <c r="D224" s="190">
        <v>65048</v>
      </c>
      <c r="E224" s="236" t="s">
        <v>890</v>
      </c>
      <c r="F224" s="193">
        <v>134640</v>
      </c>
      <c r="G224" s="193">
        <v>134640</v>
      </c>
      <c r="H224" s="107">
        <f t="shared" si="6"/>
        <v>0</v>
      </c>
      <c r="I224" s="107">
        <v>123420</v>
      </c>
      <c r="J224" s="166"/>
      <c r="K224" s="166"/>
    </row>
    <row r="225" spans="1:11">
      <c r="A225" s="190">
        <v>6</v>
      </c>
      <c r="B225" s="190">
        <v>2</v>
      </c>
      <c r="C225" s="190">
        <v>7</v>
      </c>
      <c r="D225" s="190">
        <v>65049</v>
      </c>
      <c r="E225" s="236" t="s">
        <v>891</v>
      </c>
      <c r="F225" s="193">
        <v>69960</v>
      </c>
      <c r="G225" s="193">
        <v>69960</v>
      </c>
      <c r="H225" s="107">
        <f t="shared" si="6"/>
        <v>0</v>
      </c>
      <c r="I225" s="107">
        <v>75240</v>
      </c>
      <c r="J225" s="166"/>
      <c r="K225" s="166"/>
    </row>
    <row r="226" spans="1:11">
      <c r="A226" s="190">
        <v>6</v>
      </c>
      <c r="B226" s="190">
        <v>2</v>
      </c>
      <c r="C226" s="190">
        <v>7</v>
      </c>
      <c r="D226" s="190">
        <v>67043</v>
      </c>
      <c r="E226" s="191" t="s">
        <v>814</v>
      </c>
      <c r="F226" s="107">
        <v>0</v>
      </c>
      <c r="G226" s="107">
        <v>0</v>
      </c>
      <c r="H226" s="107">
        <f t="shared" si="6"/>
        <v>0</v>
      </c>
      <c r="I226" s="107">
        <v>29100</v>
      </c>
      <c r="J226" s="166"/>
      <c r="K226" s="166"/>
    </row>
    <row r="227" spans="1:11">
      <c r="A227" s="190">
        <v>6</v>
      </c>
      <c r="B227" s="190">
        <v>2</v>
      </c>
      <c r="C227" s="190">
        <v>7</v>
      </c>
      <c r="D227" s="190">
        <v>67045</v>
      </c>
      <c r="E227" s="191" t="s">
        <v>892</v>
      </c>
      <c r="F227" s="193">
        <v>45301</v>
      </c>
      <c r="G227" s="193">
        <v>45300.648000000001</v>
      </c>
      <c r="H227" s="107">
        <v>0</v>
      </c>
      <c r="I227" s="107">
        <v>48261</v>
      </c>
      <c r="J227" s="166"/>
      <c r="K227" s="166"/>
    </row>
    <row r="228" spans="1:11">
      <c r="A228" s="190">
        <v>6</v>
      </c>
      <c r="B228" s="190">
        <v>2</v>
      </c>
      <c r="C228" s="190">
        <v>7</v>
      </c>
      <c r="D228" s="190">
        <v>67046</v>
      </c>
      <c r="E228" s="191" t="s">
        <v>893</v>
      </c>
      <c r="F228" s="193">
        <v>22000</v>
      </c>
      <c r="G228" s="193">
        <v>11859.289000000001</v>
      </c>
      <c r="H228" s="107">
        <f t="shared" si="6"/>
        <v>10140.710999999999</v>
      </c>
      <c r="I228" s="107">
        <v>3805</v>
      </c>
      <c r="J228" s="166"/>
      <c r="K228" s="166"/>
    </row>
    <row r="229" spans="1:11">
      <c r="A229" s="190">
        <v>6</v>
      </c>
      <c r="B229" s="190">
        <v>2</v>
      </c>
      <c r="C229" s="190">
        <v>7</v>
      </c>
      <c r="D229" s="190">
        <v>68011</v>
      </c>
      <c r="E229" s="191" t="s">
        <v>356</v>
      </c>
      <c r="F229" s="193">
        <v>783490</v>
      </c>
      <c r="G229" s="193">
        <v>859517.92500000005</v>
      </c>
      <c r="H229" s="107">
        <f t="shared" si="6"/>
        <v>-76027.925000000047</v>
      </c>
      <c r="I229" s="107">
        <v>834602</v>
      </c>
      <c r="J229" s="166"/>
      <c r="K229" s="166"/>
    </row>
    <row r="230" spans="1:11">
      <c r="A230" s="190">
        <v>6</v>
      </c>
      <c r="B230" s="190">
        <v>2</v>
      </c>
      <c r="C230" s="190">
        <v>7</v>
      </c>
      <c r="D230" s="190">
        <v>68012</v>
      </c>
      <c r="E230" s="191" t="s">
        <v>379</v>
      </c>
      <c r="F230" s="193">
        <v>53000</v>
      </c>
      <c r="G230" s="193">
        <v>48493.38</v>
      </c>
      <c r="H230" s="107">
        <f t="shared" si="6"/>
        <v>4506.6200000000026</v>
      </c>
      <c r="I230" s="107">
        <v>123281</v>
      </c>
      <c r="J230" s="166"/>
      <c r="K230" s="166"/>
    </row>
    <row r="231" spans="1:11">
      <c r="A231" s="190">
        <v>6</v>
      </c>
      <c r="B231" s="190">
        <v>2</v>
      </c>
      <c r="C231" s="190">
        <v>7</v>
      </c>
      <c r="D231" s="190">
        <v>68013</v>
      </c>
      <c r="E231" s="191" t="s">
        <v>751</v>
      </c>
      <c r="F231" s="193">
        <v>1186711</v>
      </c>
      <c r="G231" s="193">
        <v>1184349.9380000001</v>
      </c>
      <c r="H231" s="107">
        <f t="shared" si="6"/>
        <v>2361.061999999918</v>
      </c>
      <c r="I231" s="107">
        <v>827460</v>
      </c>
      <c r="J231" s="166"/>
      <c r="K231" s="166"/>
    </row>
    <row r="232" spans="1:11">
      <c r="A232" s="190">
        <v>6</v>
      </c>
      <c r="B232" s="190">
        <v>2</v>
      </c>
      <c r="C232" s="190">
        <v>7</v>
      </c>
      <c r="D232" s="190">
        <v>68014</v>
      </c>
      <c r="E232" s="191" t="s">
        <v>752</v>
      </c>
      <c r="F232" s="193">
        <v>15252</v>
      </c>
      <c r="G232" s="193">
        <v>14478.163</v>
      </c>
      <c r="H232" s="107">
        <f t="shared" si="6"/>
        <v>773.83699999999953</v>
      </c>
      <c r="I232" s="107">
        <v>966</v>
      </c>
      <c r="J232" s="166"/>
      <c r="K232" s="166"/>
    </row>
    <row r="233" spans="1:11">
      <c r="A233" s="190">
        <v>6</v>
      </c>
      <c r="B233" s="190">
        <v>2</v>
      </c>
      <c r="C233" s="190">
        <v>7</v>
      </c>
      <c r="D233" s="190">
        <v>68015</v>
      </c>
      <c r="E233" s="191" t="s">
        <v>526</v>
      </c>
      <c r="F233" s="193">
        <v>34200</v>
      </c>
      <c r="G233" s="193">
        <v>36174</v>
      </c>
      <c r="H233" s="107">
        <f t="shared" si="6"/>
        <v>-1974</v>
      </c>
      <c r="I233" s="107">
        <v>99938</v>
      </c>
      <c r="J233" s="166"/>
      <c r="K233" s="166"/>
    </row>
    <row r="234" spans="1:11">
      <c r="A234" s="190">
        <v>6</v>
      </c>
      <c r="B234" s="190">
        <v>2</v>
      </c>
      <c r="C234" s="190">
        <v>7</v>
      </c>
      <c r="D234" s="190">
        <v>68016</v>
      </c>
      <c r="E234" s="191" t="s">
        <v>753</v>
      </c>
      <c r="F234" s="193">
        <v>37429</v>
      </c>
      <c r="G234" s="193">
        <v>12070.300999999999</v>
      </c>
      <c r="H234" s="107">
        <f t="shared" si="6"/>
        <v>25358.699000000001</v>
      </c>
      <c r="I234" s="107">
        <v>22593</v>
      </c>
      <c r="J234" s="166"/>
      <c r="K234" s="166"/>
    </row>
    <row r="235" spans="1:11">
      <c r="A235" s="190">
        <v>6</v>
      </c>
      <c r="B235" s="190">
        <v>2</v>
      </c>
      <c r="C235" s="190">
        <v>7</v>
      </c>
      <c r="D235" s="190">
        <v>68017</v>
      </c>
      <c r="E235" s="191" t="s">
        <v>754</v>
      </c>
      <c r="F235" s="193">
        <v>676351</v>
      </c>
      <c r="G235" s="193">
        <v>676350</v>
      </c>
      <c r="H235" s="107">
        <f t="shared" si="6"/>
        <v>1</v>
      </c>
      <c r="I235" s="107">
        <v>730988</v>
      </c>
      <c r="J235" s="166"/>
      <c r="K235" s="166"/>
    </row>
    <row r="236" spans="1:11">
      <c r="A236" s="190">
        <v>6</v>
      </c>
      <c r="B236" s="190">
        <v>2</v>
      </c>
      <c r="C236" s="190">
        <v>7</v>
      </c>
      <c r="D236" s="190">
        <v>68018</v>
      </c>
      <c r="E236" s="191" t="s">
        <v>755</v>
      </c>
      <c r="F236" s="193">
        <v>756000</v>
      </c>
      <c r="G236" s="193">
        <v>735500</v>
      </c>
      <c r="H236" s="107">
        <f t="shared" si="6"/>
        <v>20500</v>
      </c>
      <c r="I236" s="107">
        <v>756000</v>
      </c>
      <c r="J236" s="166"/>
      <c r="K236" s="166"/>
    </row>
    <row r="237" spans="1:11">
      <c r="A237" s="190">
        <v>6</v>
      </c>
      <c r="B237" s="190">
        <v>2</v>
      </c>
      <c r="C237" s="190">
        <v>7</v>
      </c>
      <c r="D237" s="190">
        <v>68019</v>
      </c>
      <c r="E237" s="191" t="s">
        <v>756</v>
      </c>
      <c r="F237" s="193">
        <v>1484634</v>
      </c>
      <c r="G237" s="193">
        <v>1435670</v>
      </c>
      <c r="H237" s="107">
        <f t="shared" si="6"/>
        <v>48964</v>
      </c>
      <c r="I237" s="107">
        <v>1668840</v>
      </c>
      <c r="J237" s="166"/>
      <c r="K237" s="166"/>
    </row>
    <row r="238" spans="1:11">
      <c r="A238" s="190">
        <v>6</v>
      </c>
      <c r="B238" s="190">
        <v>2</v>
      </c>
      <c r="C238" s="190">
        <v>7</v>
      </c>
      <c r="D238" s="190">
        <v>68031</v>
      </c>
      <c r="E238" s="191" t="s">
        <v>274</v>
      </c>
      <c r="F238" s="193">
        <v>1993000</v>
      </c>
      <c r="G238" s="193">
        <v>3087970.0219999999</v>
      </c>
      <c r="H238" s="107">
        <f t="shared" si="6"/>
        <v>-1094970.0219999999</v>
      </c>
      <c r="I238" s="107">
        <v>1987470</v>
      </c>
      <c r="J238" s="166"/>
      <c r="K238" s="166"/>
    </row>
    <row r="239" spans="1:11">
      <c r="A239" s="190">
        <v>6</v>
      </c>
      <c r="B239" s="190">
        <v>2</v>
      </c>
      <c r="C239" s="190">
        <v>7</v>
      </c>
      <c r="D239" s="190">
        <v>68032</v>
      </c>
      <c r="E239" s="191" t="s">
        <v>527</v>
      </c>
      <c r="F239" s="193">
        <v>244908</v>
      </c>
      <c r="G239" s="193">
        <v>219783.17300000001</v>
      </c>
      <c r="H239" s="107">
        <f t="shared" si="6"/>
        <v>25124.82699999999</v>
      </c>
      <c r="I239" s="107">
        <v>306575</v>
      </c>
      <c r="J239" s="166"/>
      <c r="K239" s="166"/>
    </row>
    <row r="240" spans="1:11">
      <c r="A240" s="190">
        <v>6</v>
      </c>
      <c r="B240" s="190">
        <v>2</v>
      </c>
      <c r="C240" s="190">
        <v>7</v>
      </c>
      <c r="D240" s="190">
        <v>68034</v>
      </c>
      <c r="E240" s="191" t="s">
        <v>757</v>
      </c>
      <c r="F240" s="193">
        <v>9217</v>
      </c>
      <c r="G240" s="193">
        <v>7391.5780000000004</v>
      </c>
      <c r="H240" s="107">
        <f t="shared" si="6"/>
        <v>1825.4219999999996</v>
      </c>
      <c r="I240" s="107">
        <v>262615</v>
      </c>
      <c r="J240" s="166"/>
      <c r="K240" s="166"/>
    </row>
    <row r="241" spans="1:11">
      <c r="A241" s="190">
        <v>6</v>
      </c>
      <c r="B241" s="190">
        <v>2</v>
      </c>
      <c r="C241" s="190">
        <v>7</v>
      </c>
      <c r="D241" s="190">
        <v>68035</v>
      </c>
      <c r="E241" s="191" t="s">
        <v>894</v>
      </c>
      <c r="F241" s="193">
        <v>68586</v>
      </c>
      <c r="G241" s="193">
        <v>190602.92499999999</v>
      </c>
      <c r="H241" s="107">
        <f t="shared" si="6"/>
        <v>-122016.92499999999</v>
      </c>
      <c r="I241" s="107">
        <v>63088</v>
      </c>
      <c r="J241" s="166"/>
      <c r="K241" s="166"/>
    </row>
    <row r="242" spans="1:11">
      <c r="A242" s="190">
        <v>6</v>
      </c>
      <c r="B242" s="190">
        <v>2</v>
      </c>
      <c r="C242" s="190">
        <v>7</v>
      </c>
      <c r="D242" s="190">
        <v>68036</v>
      </c>
      <c r="E242" s="191" t="s">
        <v>895</v>
      </c>
      <c r="F242" s="193">
        <v>50968</v>
      </c>
      <c r="G242" s="193">
        <v>46141.705000000002</v>
      </c>
      <c r="H242" s="107">
        <f t="shared" si="6"/>
        <v>4826.2949999999983</v>
      </c>
      <c r="I242" s="107">
        <v>24993</v>
      </c>
      <c r="J242" s="166"/>
      <c r="K242" s="166"/>
    </row>
    <row r="243" spans="1:11">
      <c r="A243" s="190">
        <v>6</v>
      </c>
      <c r="B243" s="190">
        <v>2</v>
      </c>
      <c r="C243" s="190">
        <v>7</v>
      </c>
      <c r="D243" s="190">
        <v>73012</v>
      </c>
      <c r="E243" s="191" t="s">
        <v>528</v>
      </c>
      <c r="F243" s="193">
        <v>121880</v>
      </c>
      <c r="G243" s="193">
        <v>74619.5</v>
      </c>
      <c r="H243" s="107">
        <f t="shared" si="6"/>
        <v>47260.5</v>
      </c>
      <c r="I243" s="107">
        <v>30138</v>
      </c>
      <c r="J243" s="166"/>
      <c r="K243" s="166"/>
    </row>
    <row r="244" spans="1:11">
      <c r="A244" s="190">
        <v>6</v>
      </c>
      <c r="B244" s="190">
        <v>2</v>
      </c>
      <c r="C244" s="190">
        <v>7</v>
      </c>
      <c r="D244" s="190">
        <v>73059</v>
      </c>
      <c r="E244" s="191" t="s">
        <v>275</v>
      </c>
      <c r="F244" s="193">
        <v>1473825</v>
      </c>
      <c r="G244" s="193">
        <v>1136709.8370000001</v>
      </c>
      <c r="H244" s="107">
        <f t="shared" si="6"/>
        <v>337115.16299999994</v>
      </c>
      <c r="I244" s="107">
        <v>1145898</v>
      </c>
      <c r="J244" s="166"/>
      <c r="K244" s="166"/>
    </row>
    <row r="245" spans="1:11">
      <c r="A245" s="190">
        <v>6</v>
      </c>
      <c r="B245" s="190">
        <v>2</v>
      </c>
      <c r="C245" s="190">
        <v>7</v>
      </c>
      <c r="D245" s="190">
        <v>73061</v>
      </c>
      <c r="E245" s="191" t="s">
        <v>815</v>
      </c>
      <c r="F245" s="193">
        <v>30000</v>
      </c>
      <c r="G245" s="193">
        <v>34750</v>
      </c>
      <c r="H245" s="107">
        <f t="shared" si="6"/>
        <v>-4750</v>
      </c>
      <c r="I245" s="107">
        <v>7750</v>
      </c>
      <c r="J245" s="166"/>
      <c r="K245" s="166"/>
    </row>
    <row r="246" spans="1:11" ht="22.5">
      <c r="A246" s="212">
        <v>6</v>
      </c>
      <c r="B246" s="212">
        <v>2</v>
      </c>
      <c r="C246" s="212">
        <v>7</v>
      </c>
      <c r="D246" s="212">
        <v>73062</v>
      </c>
      <c r="E246" s="213" t="s">
        <v>866</v>
      </c>
      <c r="F246" s="231">
        <v>345134</v>
      </c>
      <c r="G246" s="231">
        <v>348625.36800000002</v>
      </c>
      <c r="H246" s="107">
        <f t="shared" si="6"/>
        <v>-3491.3680000000168</v>
      </c>
      <c r="I246" s="107">
        <v>359633</v>
      </c>
      <c r="J246" s="166"/>
      <c r="K246" s="166"/>
    </row>
    <row r="247" spans="1:11">
      <c r="A247" s="190">
        <v>6</v>
      </c>
      <c r="B247" s="190">
        <v>2</v>
      </c>
      <c r="C247" s="190">
        <v>7</v>
      </c>
      <c r="D247" s="190">
        <v>81981</v>
      </c>
      <c r="E247" s="191" t="s">
        <v>816</v>
      </c>
      <c r="F247" s="193">
        <v>5799634</v>
      </c>
      <c r="G247" s="193">
        <v>5943374.2800000003</v>
      </c>
      <c r="H247" s="107">
        <f t="shared" si="6"/>
        <v>-143740.28000000026</v>
      </c>
      <c r="I247" s="107">
        <v>7526553</v>
      </c>
      <c r="J247" s="166"/>
      <c r="K247" s="166"/>
    </row>
    <row r="248" spans="1:11">
      <c r="A248" s="190">
        <v>6</v>
      </c>
      <c r="B248" s="190">
        <v>2</v>
      </c>
      <c r="C248" s="190">
        <v>7</v>
      </c>
      <c r="D248" s="190">
        <v>81982</v>
      </c>
      <c r="E248" s="191" t="s">
        <v>758</v>
      </c>
      <c r="F248" s="193">
        <v>82000</v>
      </c>
      <c r="G248" s="193">
        <v>25989.4</v>
      </c>
      <c r="H248" s="107">
        <f t="shared" si="6"/>
        <v>56010.6</v>
      </c>
      <c r="I248" s="107">
        <v>13659</v>
      </c>
      <c r="J248" s="166"/>
      <c r="K248" s="166"/>
    </row>
    <row r="249" spans="1:11">
      <c r="A249" s="190">
        <v>6</v>
      </c>
      <c r="B249" s="190">
        <v>2</v>
      </c>
      <c r="C249" s="190">
        <v>7</v>
      </c>
      <c r="D249" s="190">
        <v>81983</v>
      </c>
      <c r="E249" s="191" t="s">
        <v>759</v>
      </c>
      <c r="F249" s="193">
        <v>34395</v>
      </c>
      <c r="G249" s="193">
        <v>90719.865000000005</v>
      </c>
      <c r="H249" s="107">
        <f t="shared" si="6"/>
        <v>-56324.865000000005</v>
      </c>
      <c r="I249" s="107">
        <v>72892</v>
      </c>
      <c r="J249" s="166"/>
      <c r="K249" s="166"/>
    </row>
    <row r="250" spans="1:11">
      <c r="A250" s="190">
        <v>6</v>
      </c>
      <c r="B250" s="190">
        <v>2</v>
      </c>
      <c r="C250" s="190">
        <v>7</v>
      </c>
      <c r="D250" s="190">
        <v>81984</v>
      </c>
      <c r="E250" s="191" t="s">
        <v>760</v>
      </c>
      <c r="F250" s="193">
        <v>1400976</v>
      </c>
      <c r="G250" s="193">
        <v>1400985.9450000001</v>
      </c>
      <c r="H250" s="107">
        <f t="shared" si="6"/>
        <v>-9.9450000000651926</v>
      </c>
      <c r="I250" s="107">
        <v>1180640</v>
      </c>
      <c r="J250" s="166"/>
      <c r="K250" s="166"/>
    </row>
    <row r="251" spans="1:11">
      <c r="A251" s="190">
        <v>6</v>
      </c>
      <c r="B251" s="190">
        <v>2</v>
      </c>
      <c r="C251" s="190">
        <v>7</v>
      </c>
      <c r="D251" s="190">
        <v>81985</v>
      </c>
      <c r="E251" s="191" t="s">
        <v>761</v>
      </c>
      <c r="F251" s="193">
        <v>1535040</v>
      </c>
      <c r="G251" s="193">
        <v>2192987.014</v>
      </c>
      <c r="H251" s="107">
        <f t="shared" si="6"/>
        <v>-657947.01399999997</v>
      </c>
      <c r="I251" s="107">
        <v>2474427</v>
      </c>
      <c r="J251" s="166"/>
      <c r="K251" s="166"/>
    </row>
    <row r="252" spans="1:11">
      <c r="A252" s="190">
        <v>6</v>
      </c>
      <c r="B252" s="190">
        <v>2</v>
      </c>
      <c r="C252" s="190">
        <v>7</v>
      </c>
      <c r="D252" s="190">
        <v>81986</v>
      </c>
      <c r="E252" s="191" t="s">
        <v>762</v>
      </c>
      <c r="F252" s="193">
        <v>601815</v>
      </c>
      <c r="G252" s="193">
        <v>672588</v>
      </c>
      <c r="H252" s="107">
        <f t="shared" si="6"/>
        <v>-70773</v>
      </c>
      <c r="I252" s="107">
        <v>1079027</v>
      </c>
      <c r="J252" s="166"/>
      <c r="K252" s="166"/>
    </row>
    <row r="253" spans="1:11">
      <c r="A253" s="190">
        <v>6</v>
      </c>
      <c r="B253" s="190">
        <v>2</v>
      </c>
      <c r="C253" s="190">
        <v>7</v>
      </c>
      <c r="D253" s="190">
        <v>81987</v>
      </c>
      <c r="E253" s="191" t="s">
        <v>817</v>
      </c>
      <c r="F253" s="193">
        <v>51598</v>
      </c>
      <c r="G253" s="193">
        <v>51551.394</v>
      </c>
      <c r="H253" s="107">
        <f t="shared" si="6"/>
        <v>46.605999999999767</v>
      </c>
      <c r="I253" s="107">
        <v>17785</v>
      </c>
      <c r="J253" s="166"/>
      <c r="K253" s="166"/>
    </row>
    <row r="254" spans="1:11">
      <c r="A254" s="190">
        <v>6</v>
      </c>
      <c r="B254" s="190">
        <v>2</v>
      </c>
      <c r="C254" s="190">
        <v>7</v>
      </c>
      <c r="D254" s="190">
        <v>81991</v>
      </c>
      <c r="E254" s="191" t="s">
        <v>138</v>
      </c>
      <c r="F254" s="193">
        <v>345000</v>
      </c>
      <c r="G254" s="193">
        <v>316604.69</v>
      </c>
      <c r="H254" s="107">
        <f t="shared" si="6"/>
        <v>28395.309999999998</v>
      </c>
      <c r="I254" s="107">
        <v>282848</v>
      </c>
      <c r="J254" s="166"/>
      <c r="K254" s="166"/>
    </row>
    <row r="255" spans="1:11">
      <c r="A255" s="190">
        <v>6</v>
      </c>
      <c r="B255" s="190">
        <v>2</v>
      </c>
      <c r="C255" s="190">
        <v>7</v>
      </c>
      <c r="D255" s="190">
        <v>81992</v>
      </c>
      <c r="E255" s="191" t="s">
        <v>139</v>
      </c>
      <c r="F255" s="193">
        <v>15623859</v>
      </c>
      <c r="G255" s="193">
        <v>22059420.028000001</v>
      </c>
      <c r="H255" s="107">
        <f t="shared" si="6"/>
        <v>-6435561.0280000009</v>
      </c>
      <c r="I255" s="107">
        <v>14601768</v>
      </c>
      <c r="J255" s="166"/>
      <c r="K255" s="166"/>
    </row>
    <row r="256" spans="1:11">
      <c r="A256" s="190">
        <v>6</v>
      </c>
      <c r="B256" s="190">
        <v>2</v>
      </c>
      <c r="C256" s="190">
        <v>7</v>
      </c>
      <c r="D256" s="190">
        <v>81996</v>
      </c>
      <c r="E256" s="191" t="s">
        <v>763</v>
      </c>
      <c r="F256" s="193">
        <v>7536470</v>
      </c>
      <c r="G256" s="193">
        <v>7489488.0060000001</v>
      </c>
      <c r="H256" s="107">
        <f t="shared" si="6"/>
        <v>46981.993999999948</v>
      </c>
      <c r="I256" s="107">
        <v>5101555</v>
      </c>
      <c r="J256" s="166"/>
      <c r="K256" s="166"/>
    </row>
    <row r="257" spans="1:11">
      <c r="A257" s="190">
        <v>6</v>
      </c>
      <c r="B257" s="190">
        <v>2</v>
      </c>
      <c r="C257" s="190">
        <v>7</v>
      </c>
      <c r="D257" s="190">
        <v>81997</v>
      </c>
      <c r="E257" s="191" t="s">
        <v>472</v>
      </c>
      <c r="F257" s="193">
        <v>1233881</v>
      </c>
      <c r="G257" s="193">
        <v>1745136.909</v>
      </c>
      <c r="H257" s="107">
        <f t="shared" si="6"/>
        <v>-511255.90899999999</v>
      </c>
      <c r="I257" s="107">
        <v>665693</v>
      </c>
      <c r="J257" s="166"/>
      <c r="K257" s="166"/>
    </row>
    <row r="258" spans="1:11">
      <c r="A258" s="190">
        <v>6</v>
      </c>
      <c r="B258" s="190">
        <v>2</v>
      </c>
      <c r="C258" s="190">
        <v>7</v>
      </c>
      <c r="D258" s="190">
        <v>81998</v>
      </c>
      <c r="E258" s="191" t="s">
        <v>529</v>
      </c>
      <c r="F258" s="193">
        <v>3284500</v>
      </c>
      <c r="G258" s="193">
        <v>3264594.7829999998</v>
      </c>
      <c r="H258" s="107">
        <f t="shared" si="6"/>
        <v>19905.217000000179</v>
      </c>
      <c r="I258" s="107">
        <v>3305034</v>
      </c>
      <c r="J258" s="166"/>
      <c r="K258" s="166"/>
    </row>
    <row r="259" spans="1:11">
      <c r="A259" s="190">
        <v>6</v>
      </c>
      <c r="B259" s="190">
        <v>2</v>
      </c>
      <c r="C259" s="190">
        <v>7</v>
      </c>
      <c r="D259" s="190">
        <v>99991</v>
      </c>
      <c r="E259" s="191" t="s">
        <v>497</v>
      </c>
      <c r="F259" s="107">
        <v>0</v>
      </c>
      <c r="G259" s="107">
        <v>0</v>
      </c>
      <c r="H259" s="107">
        <f t="shared" si="6"/>
        <v>0</v>
      </c>
      <c r="I259" s="107">
        <v>22</v>
      </c>
      <c r="J259" s="166"/>
      <c r="K259" s="166"/>
    </row>
    <row r="260" spans="1:11">
      <c r="A260" s="190">
        <v>6</v>
      </c>
      <c r="B260" s="190">
        <v>2</v>
      </c>
      <c r="C260" s="190">
        <v>7</v>
      </c>
      <c r="D260" s="190">
        <v>99993</v>
      </c>
      <c r="E260" s="191" t="s">
        <v>530</v>
      </c>
      <c r="F260" s="193">
        <v>5388000</v>
      </c>
      <c r="G260" s="193">
        <v>2928797.5759999999</v>
      </c>
      <c r="H260" s="107">
        <f t="shared" si="6"/>
        <v>2459202.4240000001</v>
      </c>
      <c r="I260" s="107">
        <v>5720570</v>
      </c>
      <c r="J260" s="166"/>
      <c r="K260" s="166"/>
    </row>
    <row r="261" spans="1:11">
      <c r="A261" s="190">
        <v>6</v>
      </c>
      <c r="B261" s="190">
        <v>3</v>
      </c>
      <c r="C261" s="190">
        <v>1</v>
      </c>
      <c r="D261" s="190">
        <v>75011</v>
      </c>
      <c r="E261" s="191" t="s">
        <v>276</v>
      </c>
      <c r="F261" s="193">
        <v>370449</v>
      </c>
      <c r="G261" s="193">
        <v>585584.50600000005</v>
      </c>
      <c r="H261" s="107">
        <f t="shared" si="6"/>
        <v>-215135.50600000005</v>
      </c>
      <c r="I261" s="107">
        <v>352464</v>
      </c>
      <c r="J261" s="166"/>
      <c r="K261" s="166"/>
    </row>
    <row r="262" spans="1:11">
      <c r="A262" s="190">
        <v>6</v>
      </c>
      <c r="B262" s="190">
        <v>3</v>
      </c>
      <c r="C262" s="190">
        <v>1</v>
      </c>
      <c r="D262" s="190">
        <v>75014</v>
      </c>
      <c r="E262" s="191" t="s">
        <v>896</v>
      </c>
      <c r="F262" s="193">
        <v>121262</v>
      </c>
      <c r="G262" s="193">
        <v>121261.25900000001</v>
      </c>
      <c r="H262" s="107">
        <f t="shared" si="6"/>
        <v>0.74099999999452848</v>
      </c>
      <c r="I262" s="107">
        <v>49070</v>
      </c>
      <c r="J262" s="166"/>
      <c r="K262" s="166"/>
    </row>
    <row r="263" spans="1:11">
      <c r="A263" s="190">
        <v>6</v>
      </c>
      <c r="B263" s="190">
        <v>3</v>
      </c>
      <c r="C263" s="190">
        <v>1</v>
      </c>
      <c r="D263" s="190">
        <v>75019</v>
      </c>
      <c r="E263" s="191" t="s">
        <v>140</v>
      </c>
      <c r="F263" s="193">
        <v>122479</v>
      </c>
      <c r="G263" s="193">
        <v>127456.42600000001</v>
      </c>
      <c r="H263" s="107">
        <f t="shared" si="6"/>
        <v>-4977.4260000000068</v>
      </c>
      <c r="I263" s="107">
        <v>140122</v>
      </c>
      <c r="J263" s="166"/>
      <c r="K263" s="166"/>
    </row>
    <row r="264" spans="1:11">
      <c r="A264" s="190">
        <v>6</v>
      </c>
      <c r="B264" s="190">
        <v>3</v>
      </c>
      <c r="C264" s="190">
        <v>2</v>
      </c>
      <c r="D264" s="190">
        <v>75021</v>
      </c>
      <c r="E264" s="191" t="s">
        <v>141</v>
      </c>
      <c r="F264" s="193">
        <v>521485</v>
      </c>
      <c r="G264" s="193">
        <v>798225.3</v>
      </c>
      <c r="H264" s="107">
        <f t="shared" si="6"/>
        <v>-276740.30000000005</v>
      </c>
      <c r="I264" s="107">
        <v>765789</v>
      </c>
      <c r="J264" s="166"/>
      <c r="K264" s="166"/>
    </row>
    <row r="265" spans="1:11">
      <c r="A265" s="190">
        <v>6</v>
      </c>
      <c r="B265" s="190">
        <v>3</v>
      </c>
      <c r="C265" s="190">
        <v>2</v>
      </c>
      <c r="D265" s="190">
        <v>75022</v>
      </c>
      <c r="E265" s="191" t="s">
        <v>142</v>
      </c>
      <c r="F265" s="193">
        <v>3436119</v>
      </c>
      <c r="G265" s="193">
        <v>4686041.6289999997</v>
      </c>
      <c r="H265" s="107">
        <f t="shared" si="6"/>
        <v>-1249922.6289999997</v>
      </c>
      <c r="I265" s="107">
        <v>4876639</v>
      </c>
      <c r="J265" s="166"/>
      <c r="K265" s="166"/>
    </row>
    <row r="266" spans="1:11">
      <c r="A266" s="190">
        <v>6</v>
      </c>
      <c r="B266" s="190">
        <v>3</v>
      </c>
      <c r="C266" s="190">
        <v>2</v>
      </c>
      <c r="D266" s="190">
        <v>75023</v>
      </c>
      <c r="E266" s="191" t="s">
        <v>531</v>
      </c>
      <c r="F266" s="193">
        <v>45000</v>
      </c>
      <c r="G266" s="193">
        <v>17724.14</v>
      </c>
      <c r="H266" s="107">
        <f t="shared" si="6"/>
        <v>27275.86</v>
      </c>
      <c r="I266" s="107">
        <v>65228</v>
      </c>
      <c r="J266" s="166"/>
      <c r="K266" s="166"/>
    </row>
    <row r="267" spans="1:11">
      <c r="A267" s="190">
        <v>6</v>
      </c>
      <c r="B267" s="190">
        <v>3</v>
      </c>
      <c r="C267" s="190">
        <v>2</v>
      </c>
      <c r="D267" s="190">
        <v>75024</v>
      </c>
      <c r="E267" s="191" t="s">
        <v>532</v>
      </c>
      <c r="F267" s="193">
        <v>2115000</v>
      </c>
      <c r="G267" s="193">
        <v>7625653.7649999997</v>
      </c>
      <c r="H267" s="107">
        <f t="shared" si="6"/>
        <v>-5510653.7649999997</v>
      </c>
      <c r="I267" s="107">
        <v>1998850</v>
      </c>
      <c r="J267" s="166"/>
      <c r="K267" s="166"/>
    </row>
    <row r="268" spans="1:11">
      <c r="A268" s="190">
        <v>6</v>
      </c>
      <c r="B268" s="190">
        <v>3</v>
      </c>
      <c r="C268" s="190">
        <v>2</v>
      </c>
      <c r="D268" s="190">
        <v>75025</v>
      </c>
      <c r="E268" s="191" t="s">
        <v>533</v>
      </c>
      <c r="F268" s="193">
        <v>117880</v>
      </c>
      <c r="G268" s="193">
        <v>485747</v>
      </c>
      <c r="H268" s="107">
        <f t="shared" si="6"/>
        <v>-367867</v>
      </c>
      <c r="I268" s="107">
        <v>901720</v>
      </c>
      <c r="J268" s="166"/>
      <c r="K268" s="166"/>
    </row>
    <row r="269" spans="1:11">
      <c r="A269" s="190">
        <v>6</v>
      </c>
      <c r="B269" s="190">
        <v>3</v>
      </c>
      <c r="C269" s="190">
        <v>2</v>
      </c>
      <c r="D269" s="190">
        <v>75029</v>
      </c>
      <c r="E269" s="191" t="s">
        <v>143</v>
      </c>
      <c r="F269" s="193">
        <v>600</v>
      </c>
      <c r="G269" s="107">
        <v>0</v>
      </c>
      <c r="H269" s="107">
        <f t="shared" si="6"/>
        <v>600</v>
      </c>
      <c r="I269" s="107">
        <v>0</v>
      </c>
      <c r="J269" s="166"/>
      <c r="K269" s="166"/>
    </row>
    <row r="270" spans="1:11">
      <c r="A270" s="190">
        <v>6</v>
      </c>
      <c r="B270" s="190">
        <v>3</v>
      </c>
      <c r="C270" s="190">
        <v>3</v>
      </c>
      <c r="D270" s="190">
        <v>75032</v>
      </c>
      <c r="E270" s="191" t="s">
        <v>277</v>
      </c>
      <c r="F270" s="193">
        <v>1977116</v>
      </c>
      <c r="G270" s="193">
        <v>2308813.8859999999</v>
      </c>
      <c r="H270" s="107">
        <f t="shared" ref="H270:H334" si="7">F270-G270</f>
        <v>-331697.88599999994</v>
      </c>
      <c r="I270" s="107">
        <v>2477381</v>
      </c>
      <c r="J270" s="166"/>
      <c r="K270" s="166"/>
    </row>
    <row r="271" spans="1:11">
      <c r="A271" s="190">
        <v>6</v>
      </c>
      <c r="B271" s="190">
        <v>3</v>
      </c>
      <c r="C271" s="190">
        <v>3</v>
      </c>
      <c r="D271" s="190">
        <v>75035</v>
      </c>
      <c r="E271" s="191" t="s">
        <v>348</v>
      </c>
      <c r="F271" s="193">
        <v>1789578</v>
      </c>
      <c r="G271" s="193">
        <v>1891612.477</v>
      </c>
      <c r="H271" s="107">
        <f t="shared" si="7"/>
        <v>-102034.47699999996</v>
      </c>
      <c r="I271" s="107">
        <v>1397958</v>
      </c>
      <c r="J271" s="166"/>
      <c r="K271" s="166"/>
    </row>
    <row r="272" spans="1:11">
      <c r="A272" s="190">
        <v>6</v>
      </c>
      <c r="B272" s="190">
        <v>3</v>
      </c>
      <c r="C272" s="190">
        <v>3</v>
      </c>
      <c r="D272" s="190">
        <v>75041</v>
      </c>
      <c r="E272" s="191" t="s">
        <v>278</v>
      </c>
      <c r="F272" s="193">
        <v>895359</v>
      </c>
      <c r="G272" s="193">
        <v>1145505.246</v>
      </c>
      <c r="H272" s="107">
        <f t="shared" si="7"/>
        <v>-250146.24600000004</v>
      </c>
      <c r="I272" s="107">
        <v>1316400</v>
      </c>
      <c r="J272" s="166"/>
      <c r="K272" s="166"/>
    </row>
    <row r="273" spans="1:11">
      <c r="A273" s="190">
        <v>6</v>
      </c>
      <c r="B273" s="190">
        <v>3</v>
      </c>
      <c r="C273" s="190">
        <v>3</v>
      </c>
      <c r="D273" s="190">
        <v>75042</v>
      </c>
      <c r="E273" s="191" t="s">
        <v>349</v>
      </c>
      <c r="F273" s="193">
        <v>10367</v>
      </c>
      <c r="G273" s="193">
        <v>6670.3580000000002</v>
      </c>
      <c r="H273" s="107">
        <f t="shared" si="7"/>
        <v>3696.6419999999998</v>
      </c>
      <c r="I273" s="107">
        <v>18235</v>
      </c>
      <c r="J273" s="166"/>
      <c r="K273" s="166"/>
    </row>
    <row r="274" spans="1:11">
      <c r="A274" s="190">
        <v>6</v>
      </c>
      <c r="B274" s="190">
        <v>3</v>
      </c>
      <c r="C274" s="190">
        <v>3</v>
      </c>
      <c r="D274" s="190">
        <v>75043</v>
      </c>
      <c r="E274" s="191" t="s">
        <v>897</v>
      </c>
      <c r="F274" s="193">
        <v>84467</v>
      </c>
      <c r="G274" s="193">
        <v>84465.21</v>
      </c>
      <c r="H274" s="107">
        <f t="shared" si="7"/>
        <v>1.7899999999935972</v>
      </c>
      <c r="I274" s="107">
        <v>49271</v>
      </c>
      <c r="J274" s="166"/>
      <c r="K274" s="166"/>
    </row>
    <row r="275" spans="1:11">
      <c r="A275" s="190">
        <v>6</v>
      </c>
      <c r="B275" s="190">
        <v>3</v>
      </c>
      <c r="C275" s="190">
        <v>3</v>
      </c>
      <c r="D275" s="190">
        <v>75051</v>
      </c>
      <c r="E275" s="191" t="s">
        <v>534</v>
      </c>
      <c r="F275" s="193">
        <v>724569</v>
      </c>
      <c r="G275" s="193">
        <v>834094.55700000003</v>
      </c>
      <c r="H275" s="107">
        <f t="shared" si="7"/>
        <v>-109525.55700000003</v>
      </c>
      <c r="I275" s="107">
        <v>1287829</v>
      </c>
      <c r="J275" s="166"/>
      <c r="K275" s="166"/>
    </row>
    <row r="276" spans="1:11">
      <c r="A276" s="190">
        <v>6</v>
      </c>
      <c r="B276" s="190">
        <v>3</v>
      </c>
      <c r="C276" s="190">
        <v>3</v>
      </c>
      <c r="D276" s="190">
        <v>75081</v>
      </c>
      <c r="E276" s="191" t="s">
        <v>535</v>
      </c>
      <c r="F276" s="193">
        <v>18420</v>
      </c>
      <c r="G276" s="193">
        <v>4863.6019999999999</v>
      </c>
      <c r="H276" s="107">
        <f t="shared" si="7"/>
        <v>13556.398000000001</v>
      </c>
      <c r="I276" s="107">
        <v>4738</v>
      </c>
      <c r="J276" s="166"/>
      <c r="K276" s="166"/>
    </row>
    <row r="277" spans="1:11" hidden="1">
      <c r="A277" s="227">
        <v>6</v>
      </c>
      <c r="B277" s="227">
        <v>3</v>
      </c>
      <c r="C277" s="227">
        <v>3</v>
      </c>
      <c r="D277" s="227">
        <v>75991</v>
      </c>
      <c r="E277" s="228" t="s">
        <v>764</v>
      </c>
      <c r="F277" s="229">
        <v>0</v>
      </c>
      <c r="G277" s="229">
        <v>0</v>
      </c>
      <c r="H277" s="218">
        <f t="shared" si="7"/>
        <v>0</v>
      </c>
      <c r="I277" s="218">
        <v>0</v>
      </c>
      <c r="J277" s="166"/>
      <c r="K277" s="166"/>
    </row>
    <row r="278" spans="1:11">
      <c r="A278" s="190">
        <v>6</v>
      </c>
      <c r="B278" s="190">
        <v>3</v>
      </c>
      <c r="C278" s="190">
        <v>3</v>
      </c>
      <c r="D278" s="190">
        <v>75999</v>
      </c>
      <c r="E278" s="191" t="s">
        <v>496</v>
      </c>
      <c r="F278" s="193">
        <v>500135</v>
      </c>
      <c r="G278" s="193">
        <v>674690.77300000004</v>
      </c>
      <c r="H278" s="107">
        <f t="shared" si="7"/>
        <v>-174555.77300000004</v>
      </c>
      <c r="I278" s="107">
        <v>522907</v>
      </c>
      <c r="J278" s="166"/>
      <c r="K278" s="166"/>
    </row>
    <row r="279" spans="1:11">
      <c r="A279" s="190">
        <v>6</v>
      </c>
      <c r="B279" s="190">
        <v>3</v>
      </c>
      <c r="C279" s="190">
        <v>3</v>
      </c>
      <c r="D279" s="190">
        <v>81996</v>
      </c>
      <c r="E279" s="191" t="s">
        <v>763</v>
      </c>
      <c r="F279" s="107">
        <v>0</v>
      </c>
      <c r="G279" s="107">
        <v>0</v>
      </c>
      <c r="H279" s="107">
        <f t="shared" si="7"/>
        <v>0</v>
      </c>
      <c r="I279" s="107">
        <v>2409</v>
      </c>
      <c r="J279" s="166"/>
      <c r="K279" s="166"/>
    </row>
    <row r="280" spans="1:11">
      <c r="A280" s="190">
        <v>6</v>
      </c>
      <c r="B280" s="190">
        <v>3</v>
      </c>
      <c r="C280" s="190">
        <v>3</v>
      </c>
      <c r="D280" s="190">
        <v>99012</v>
      </c>
      <c r="E280" s="191" t="s">
        <v>765</v>
      </c>
      <c r="F280" s="193">
        <v>102550</v>
      </c>
      <c r="G280" s="193">
        <v>104139.024</v>
      </c>
      <c r="H280" s="107">
        <f t="shared" si="7"/>
        <v>-1589.0240000000049</v>
      </c>
      <c r="I280" s="107">
        <v>90543</v>
      </c>
      <c r="J280" s="166"/>
      <c r="K280" s="166"/>
    </row>
    <row r="281" spans="1:11">
      <c r="A281" s="190">
        <v>6</v>
      </c>
      <c r="B281" s="190">
        <v>3</v>
      </c>
      <c r="C281" s="190">
        <v>3</v>
      </c>
      <c r="D281" s="190">
        <v>99013</v>
      </c>
      <c r="E281" s="191" t="s">
        <v>279</v>
      </c>
      <c r="F281" s="193">
        <v>60095</v>
      </c>
      <c r="G281" s="193">
        <v>60161.800999999999</v>
      </c>
      <c r="H281" s="107">
        <f t="shared" si="7"/>
        <v>-66.800999999999476</v>
      </c>
      <c r="I281" s="107">
        <v>1113</v>
      </c>
      <c r="J281" s="166"/>
      <c r="K281" s="166"/>
    </row>
    <row r="282" spans="1:11">
      <c r="A282" s="190">
        <v>6</v>
      </c>
      <c r="B282" s="190">
        <v>3</v>
      </c>
      <c r="C282" s="190">
        <v>3</v>
      </c>
      <c r="D282" s="190">
        <v>99014</v>
      </c>
      <c r="E282" s="191" t="s">
        <v>766</v>
      </c>
      <c r="F282" s="193">
        <v>4300</v>
      </c>
      <c r="G282" s="193">
        <v>4227</v>
      </c>
      <c r="H282" s="107">
        <f t="shared" si="7"/>
        <v>73</v>
      </c>
      <c r="I282" s="107">
        <v>719</v>
      </c>
      <c r="J282" s="166"/>
      <c r="K282" s="166"/>
    </row>
    <row r="283" spans="1:11">
      <c r="A283" s="190">
        <v>6</v>
      </c>
      <c r="B283" s="190">
        <v>3</v>
      </c>
      <c r="C283" s="190">
        <v>3</v>
      </c>
      <c r="D283" s="190">
        <v>99016</v>
      </c>
      <c r="E283" s="191" t="s">
        <v>767</v>
      </c>
      <c r="F283" s="193">
        <v>5177</v>
      </c>
      <c r="G283" s="193">
        <v>4870</v>
      </c>
      <c r="H283" s="107">
        <f t="shared" si="7"/>
        <v>307</v>
      </c>
      <c r="I283" s="107">
        <v>12201</v>
      </c>
      <c r="J283" s="166"/>
      <c r="K283" s="166"/>
    </row>
    <row r="284" spans="1:11">
      <c r="A284" s="190">
        <v>6</v>
      </c>
      <c r="B284" s="190">
        <v>3</v>
      </c>
      <c r="C284" s="190">
        <v>3</v>
      </c>
      <c r="D284" s="190">
        <v>99017</v>
      </c>
      <c r="E284" s="191" t="s">
        <v>768</v>
      </c>
      <c r="F284" s="193">
        <v>475281</v>
      </c>
      <c r="G284" s="193">
        <v>470837.77500000002</v>
      </c>
      <c r="H284" s="107">
        <f t="shared" si="7"/>
        <v>4443.2249999999767</v>
      </c>
      <c r="I284" s="107">
        <v>414296</v>
      </c>
      <c r="J284" s="166"/>
      <c r="K284" s="166"/>
    </row>
    <row r="285" spans="1:11">
      <c r="A285" s="190">
        <v>6</v>
      </c>
      <c r="B285" s="190">
        <v>3</v>
      </c>
      <c r="C285" s="190">
        <v>3</v>
      </c>
      <c r="D285" s="190">
        <v>99018</v>
      </c>
      <c r="E285" s="191" t="s">
        <v>769</v>
      </c>
      <c r="F285" s="193">
        <v>115412</v>
      </c>
      <c r="G285" s="193">
        <v>109781.43399999999</v>
      </c>
      <c r="H285" s="107">
        <f t="shared" si="7"/>
        <v>5630.5660000000062</v>
      </c>
      <c r="I285" s="107">
        <v>168008</v>
      </c>
      <c r="J285" s="166"/>
      <c r="K285" s="166"/>
    </row>
    <row r="286" spans="1:11">
      <c r="A286" s="190">
        <v>6</v>
      </c>
      <c r="B286" s="190">
        <v>3</v>
      </c>
      <c r="C286" s="190">
        <v>3</v>
      </c>
      <c r="D286" s="190">
        <v>99019</v>
      </c>
      <c r="E286" s="191" t="s">
        <v>770</v>
      </c>
      <c r="F286" s="193">
        <v>429242</v>
      </c>
      <c r="G286" s="193">
        <v>481414.70199999999</v>
      </c>
      <c r="H286" s="107">
        <f t="shared" si="7"/>
        <v>-52172.70199999999</v>
      </c>
      <c r="I286" s="107">
        <v>397976</v>
      </c>
      <c r="J286" s="166"/>
      <c r="K286" s="166"/>
    </row>
    <row r="287" spans="1:11">
      <c r="A287" s="190">
        <v>6</v>
      </c>
      <c r="B287" s="190">
        <v>3</v>
      </c>
      <c r="C287" s="190">
        <v>3</v>
      </c>
      <c r="D287" s="190">
        <v>99020</v>
      </c>
      <c r="E287" s="191" t="s">
        <v>952</v>
      </c>
      <c r="F287" s="193">
        <v>9010</v>
      </c>
      <c r="G287" s="193">
        <v>4958.45</v>
      </c>
      <c r="H287" s="107">
        <f t="shared" si="7"/>
        <v>4051.55</v>
      </c>
      <c r="I287" s="107">
        <v>0</v>
      </c>
      <c r="J287" s="166"/>
      <c r="K287" s="166"/>
    </row>
    <row r="288" spans="1:11">
      <c r="A288" s="190">
        <v>6</v>
      </c>
      <c r="B288" s="190">
        <v>3</v>
      </c>
      <c r="C288" s="190">
        <v>3</v>
      </c>
      <c r="D288" s="190">
        <v>99042</v>
      </c>
      <c r="E288" s="191" t="s">
        <v>280</v>
      </c>
      <c r="F288" s="193">
        <v>22911</v>
      </c>
      <c r="G288" s="193">
        <v>964236.64899999998</v>
      </c>
      <c r="H288" s="107">
        <f t="shared" si="7"/>
        <v>-941325.64899999998</v>
      </c>
      <c r="I288" s="107">
        <v>1376910</v>
      </c>
      <c r="J288" s="166"/>
      <c r="K288" s="166"/>
    </row>
    <row r="289" spans="1:11">
      <c r="A289" s="190">
        <v>6</v>
      </c>
      <c r="B289" s="190">
        <v>3</v>
      </c>
      <c r="C289" s="190">
        <v>3</v>
      </c>
      <c r="D289" s="190">
        <v>99043</v>
      </c>
      <c r="E289" s="191" t="s">
        <v>380</v>
      </c>
      <c r="F289" s="107">
        <v>0</v>
      </c>
      <c r="G289" s="107">
        <v>0</v>
      </c>
      <c r="H289" s="107">
        <v>0</v>
      </c>
      <c r="I289" s="107">
        <v>462153</v>
      </c>
      <c r="J289" s="166"/>
      <c r="K289" s="166"/>
    </row>
    <row r="290" spans="1:11">
      <c r="A290" s="190">
        <v>6</v>
      </c>
      <c r="B290" s="190">
        <v>3</v>
      </c>
      <c r="C290" s="190">
        <v>3</v>
      </c>
      <c r="D290" s="190">
        <v>99993</v>
      </c>
      <c r="E290" s="191" t="s">
        <v>530</v>
      </c>
      <c r="F290" s="193">
        <v>8108000</v>
      </c>
      <c r="G290" s="193">
        <v>21480660.511</v>
      </c>
      <c r="H290" s="107">
        <f t="shared" si="7"/>
        <v>-13372660.511</v>
      </c>
      <c r="I290" s="107">
        <v>6976723</v>
      </c>
      <c r="J290" s="166"/>
      <c r="K290" s="166"/>
    </row>
    <row r="291" spans="1:11">
      <c r="A291" s="190">
        <v>6</v>
      </c>
      <c r="B291" s="190">
        <v>3</v>
      </c>
      <c r="C291" s="190">
        <v>3</v>
      </c>
      <c r="D291" s="190">
        <v>99995</v>
      </c>
      <c r="E291" s="191" t="s">
        <v>281</v>
      </c>
      <c r="F291" s="193">
        <v>691</v>
      </c>
      <c r="G291" s="193">
        <v>7695.8580000000002</v>
      </c>
      <c r="H291" s="107">
        <f t="shared" si="7"/>
        <v>-7004.8580000000002</v>
      </c>
      <c r="I291" s="107">
        <v>6579</v>
      </c>
      <c r="J291" s="166"/>
      <c r="K291" s="166"/>
    </row>
    <row r="292" spans="1:11" hidden="1">
      <c r="A292" s="227">
        <v>6</v>
      </c>
      <c r="B292" s="227">
        <v>3</v>
      </c>
      <c r="C292" s="227">
        <v>4</v>
      </c>
      <c r="D292" s="227">
        <v>72031</v>
      </c>
      <c r="E292" s="228" t="s">
        <v>137</v>
      </c>
      <c r="F292" s="229">
        <v>0</v>
      </c>
      <c r="G292" s="229">
        <v>0</v>
      </c>
      <c r="H292" s="218">
        <f t="shared" si="7"/>
        <v>0</v>
      </c>
      <c r="I292" s="218">
        <v>0</v>
      </c>
      <c r="J292" s="166"/>
      <c r="K292" s="166"/>
    </row>
    <row r="293" spans="1:11" hidden="1">
      <c r="A293" s="227">
        <v>6</v>
      </c>
      <c r="B293" s="227">
        <v>3</v>
      </c>
      <c r="C293" s="227">
        <v>4</v>
      </c>
      <c r="D293" s="227">
        <v>74011</v>
      </c>
      <c r="E293" s="228" t="s">
        <v>144</v>
      </c>
      <c r="F293" s="229">
        <v>0</v>
      </c>
      <c r="G293" s="229">
        <v>0</v>
      </c>
      <c r="H293" s="218">
        <f t="shared" si="7"/>
        <v>0</v>
      </c>
      <c r="I293" s="218">
        <v>0</v>
      </c>
      <c r="J293" s="166"/>
      <c r="K293" s="166"/>
    </row>
    <row r="294" spans="1:11">
      <c r="A294" s="190">
        <v>6</v>
      </c>
      <c r="B294" s="190">
        <v>3</v>
      </c>
      <c r="C294" s="190">
        <v>4</v>
      </c>
      <c r="D294" s="190">
        <v>74012</v>
      </c>
      <c r="E294" s="191" t="s">
        <v>145</v>
      </c>
      <c r="F294" s="193">
        <v>1100923</v>
      </c>
      <c r="G294" s="193">
        <v>1293087.4990000001</v>
      </c>
      <c r="H294" s="107">
        <f t="shared" si="7"/>
        <v>-192164.49900000007</v>
      </c>
      <c r="I294" s="107">
        <v>1181687</v>
      </c>
      <c r="J294" s="166"/>
      <c r="K294" s="166"/>
    </row>
    <row r="295" spans="1:11">
      <c r="A295" s="190">
        <v>6</v>
      </c>
      <c r="B295" s="190">
        <v>3</v>
      </c>
      <c r="C295" s="190">
        <v>4</v>
      </c>
      <c r="D295" s="190">
        <v>74013</v>
      </c>
      <c r="E295" s="191" t="s">
        <v>282</v>
      </c>
      <c r="F295" s="193">
        <v>680696</v>
      </c>
      <c r="G295" s="193">
        <v>684626.71499999997</v>
      </c>
      <c r="H295" s="107">
        <f t="shared" si="7"/>
        <v>-3930.7149999999674</v>
      </c>
      <c r="I295" s="107">
        <v>668783</v>
      </c>
      <c r="J295" s="166"/>
      <c r="K295" s="166"/>
    </row>
    <row r="296" spans="1:11">
      <c r="A296" s="190">
        <v>6</v>
      </c>
      <c r="B296" s="190">
        <v>3</v>
      </c>
      <c r="C296" s="190">
        <v>4</v>
      </c>
      <c r="D296" s="190">
        <v>74014</v>
      </c>
      <c r="E296" s="191" t="s">
        <v>699</v>
      </c>
      <c r="F296" s="193">
        <v>1517600</v>
      </c>
      <c r="G296" s="193">
        <v>1560770.2309999999</v>
      </c>
      <c r="H296" s="107">
        <f t="shared" si="7"/>
        <v>-43170.230999999912</v>
      </c>
      <c r="I296" s="107">
        <v>1001334</v>
      </c>
      <c r="J296" s="166"/>
      <c r="K296" s="166"/>
    </row>
    <row r="297" spans="1:11">
      <c r="A297" s="190">
        <v>6</v>
      </c>
      <c r="B297" s="190">
        <v>3</v>
      </c>
      <c r="C297" s="190">
        <v>4</v>
      </c>
      <c r="D297" s="190">
        <v>74023</v>
      </c>
      <c r="E297" s="191" t="s">
        <v>146</v>
      </c>
      <c r="F297" s="193">
        <v>758793</v>
      </c>
      <c r="G297" s="193">
        <v>815746.67</v>
      </c>
      <c r="H297" s="107">
        <f t="shared" si="7"/>
        <v>-56953.670000000042</v>
      </c>
      <c r="I297" s="107">
        <v>1704642</v>
      </c>
      <c r="J297" s="166"/>
      <c r="K297" s="166"/>
    </row>
    <row r="298" spans="1:11">
      <c r="A298" s="190">
        <v>6</v>
      </c>
      <c r="B298" s="190">
        <v>3</v>
      </c>
      <c r="C298" s="190">
        <v>4</v>
      </c>
      <c r="D298" s="190">
        <v>74024</v>
      </c>
      <c r="E298" s="191" t="s">
        <v>771</v>
      </c>
      <c r="F298" s="193">
        <v>56</v>
      </c>
      <c r="G298" s="107">
        <v>0</v>
      </c>
      <c r="H298" s="107">
        <f t="shared" si="7"/>
        <v>56</v>
      </c>
      <c r="I298" s="107">
        <v>0</v>
      </c>
      <c r="J298" s="166"/>
      <c r="K298" s="166"/>
    </row>
    <row r="299" spans="1:11">
      <c r="A299" s="190">
        <v>6</v>
      </c>
      <c r="B299" s="190">
        <v>3</v>
      </c>
      <c r="C299" s="190">
        <v>4</v>
      </c>
      <c r="D299" s="190">
        <v>74991</v>
      </c>
      <c r="E299" s="191" t="s">
        <v>283</v>
      </c>
      <c r="F299" s="193">
        <v>20672</v>
      </c>
      <c r="G299" s="193">
        <v>21760.734</v>
      </c>
      <c r="H299" s="107">
        <f t="shared" si="7"/>
        <v>-1088.7340000000004</v>
      </c>
      <c r="I299" s="107">
        <v>121567</v>
      </c>
      <c r="J299" s="166"/>
      <c r="K299" s="166"/>
    </row>
    <row r="300" spans="1:11" hidden="1">
      <c r="A300" s="227">
        <v>6</v>
      </c>
      <c r="B300" s="227">
        <v>3</v>
      </c>
      <c r="C300" s="227">
        <v>5</v>
      </c>
      <c r="D300" s="227">
        <v>75058</v>
      </c>
      <c r="E300" s="228" t="s">
        <v>898</v>
      </c>
      <c r="F300" s="229">
        <v>0</v>
      </c>
      <c r="G300" s="229">
        <v>0</v>
      </c>
      <c r="H300" s="218">
        <f t="shared" si="7"/>
        <v>0</v>
      </c>
      <c r="I300" s="218">
        <v>0</v>
      </c>
      <c r="J300" s="166"/>
      <c r="K300" s="166"/>
    </row>
    <row r="301" spans="1:11" hidden="1">
      <c r="A301" s="227">
        <v>6</v>
      </c>
      <c r="B301" s="227">
        <v>3</v>
      </c>
      <c r="C301" s="227">
        <v>5</v>
      </c>
      <c r="D301" s="227">
        <v>75059</v>
      </c>
      <c r="E301" s="228" t="s">
        <v>899</v>
      </c>
      <c r="F301" s="229">
        <v>0</v>
      </c>
      <c r="G301" s="229">
        <v>0</v>
      </c>
      <c r="H301" s="218">
        <f t="shared" si="7"/>
        <v>0</v>
      </c>
      <c r="I301" s="218">
        <v>0</v>
      </c>
      <c r="J301" s="166"/>
      <c r="K301" s="166"/>
    </row>
    <row r="302" spans="1:11">
      <c r="A302" s="190">
        <v>6</v>
      </c>
      <c r="B302" s="190">
        <v>3</v>
      </c>
      <c r="C302" s="190">
        <v>5</v>
      </c>
      <c r="D302" s="190">
        <v>75061</v>
      </c>
      <c r="E302" s="191" t="s">
        <v>284</v>
      </c>
      <c r="F302" s="193">
        <v>57527300</v>
      </c>
      <c r="G302" s="193">
        <v>65677842.524999999</v>
      </c>
      <c r="H302" s="107">
        <f t="shared" si="7"/>
        <v>-8150542.5249999985</v>
      </c>
      <c r="I302" s="107">
        <v>65816287</v>
      </c>
      <c r="J302" s="166"/>
      <c r="K302" s="166"/>
    </row>
    <row r="303" spans="1:11">
      <c r="A303" s="190">
        <v>6</v>
      </c>
      <c r="B303" s="190">
        <v>3</v>
      </c>
      <c r="C303" s="190">
        <v>5</v>
      </c>
      <c r="D303" s="190">
        <v>75062</v>
      </c>
      <c r="E303" s="191" t="s">
        <v>147</v>
      </c>
      <c r="F303" s="193">
        <v>15281337</v>
      </c>
      <c r="G303" s="193">
        <v>17331641.113000002</v>
      </c>
      <c r="H303" s="107">
        <f t="shared" si="7"/>
        <v>-2050304.1130000018</v>
      </c>
      <c r="I303" s="107">
        <v>16687819</v>
      </c>
      <c r="J303" s="166"/>
      <c r="K303" s="166"/>
    </row>
    <row r="304" spans="1:11">
      <c r="A304" s="190">
        <v>6</v>
      </c>
      <c r="B304" s="190">
        <v>3</v>
      </c>
      <c r="C304" s="190">
        <v>5</v>
      </c>
      <c r="D304" s="190">
        <v>75063</v>
      </c>
      <c r="E304" s="191" t="s">
        <v>148</v>
      </c>
      <c r="F304" s="193">
        <v>1431563</v>
      </c>
      <c r="G304" s="193">
        <v>899193.77899999998</v>
      </c>
      <c r="H304" s="107">
        <f t="shared" si="7"/>
        <v>532369.22100000002</v>
      </c>
      <c r="I304" s="107">
        <v>870446</v>
      </c>
      <c r="J304" s="166"/>
      <c r="K304" s="166"/>
    </row>
    <row r="305" spans="1:11">
      <c r="A305" s="190">
        <v>6</v>
      </c>
      <c r="B305" s="190">
        <v>3</v>
      </c>
      <c r="C305" s="190">
        <v>5</v>
      </c>
      <c r="D305" s="190">
        <v>75064</v>
      </c>
      <c r="E305" s="191" t="s">
        <v>149</v>
      </c>
      <c r="F305" s="193">
        <v>8762888</v>
      </c>
      <c r="G305" s="193">
        <v>12848981.392999999</v>
      </c>
      <c r="H305" s="107">
        <f t="shared" si="7"/>
        <v>-4086093.3929999992</v>
      </c>
      <c r="I305" s="107">
        <v>10302936</v>
      </c>
      <c r="J305" s="166"/>
      <c r="K305" s="166"/>
    </row>
    <row r="306" spans="1:11">
      <c r="A306" s="190">
        <v>6</v>
      </c>
      <c r="B306" s="190">
        <v>3</v>
      </c>
      <c r="C306" s="190">
        <v>5</v>
      </c>
      <c r="D306" s="190">
        <v>75065</v>
      </c>
      <c r="E306" s="191" t="s">
        <v>536</v>
      </c>
      <c r="F306" s="193">
        <v>667330</v>
      </c>
      <c r="G306" s="193">
        <v>621921.05000000005</v>
      </c>
      <c r="H306" s="107">
        <f t="shared" si="7"/>
        <v>45408.949999999953</v>
      </c>
      <c r="I306" s="107">
        <v>646060</v>
      </c>
      <c r="J306" s="166"/>
      <c r="K306" s="166"/>
    </row>
    <row r="307" spans="1:11">
      <c r="A307" s="190">
        <v>6</v>
      </c>
      <c r="B307" s="190">
        <v>3</v>
      </c>
      <c r="C307" s="190">
        <v>5</v>
      </c>
      <c r="D307" s="190">
        <v>75066</v>
      </c>
      <c r="E307" s="191" t="s">
        <v>537</v>
      </c>
      <c r="F307" s="193">
        <v>886335</v>
      </c>
      <c r="G307" s="193">
        <v>577904.99</v>
      </c>
      <c r="H307" s="107">
        <f t="shared" si="7"/>
        <v>308430.01</v>
      </c>
      <c r="I307" s="107">
        <v>804426</v>
      </c>
      <c r="J307" s="166"/>
      <c r="K307" s="166"/>
    </row>
    <row r="308" spans="1:11">
      <c r="A308" s="190">
        <v>6</v>
      </c>
      <c r="B308" s="190">
        <v>3</v>
      </c>
      <c r="C308" s="190">
        <v>5</v>
      </c>
      <c r="D308" s="190">
        <v>75067</v>
      </c>
      <c r="E308" s="191" t="s">
        <v>538</v>
      </c>
      <c r="F308" s="193">
        <v>10454</v>
      </c>
      <c r="G308" s="193">
        <v>3779.2750000000001</v>
      </c>
      <c r="H308" s="107">
        <f t="shared" si="7"/>
        <v>6674.7250000000004</v>
      </c>
      <c r="I308" s="107">
        <v>17074</v>
      </c>
      <c r="J308" s="166"/>
      <c r="K308" s="166"/>
    </row>
    <row r="309" spans="1:11">
      <c r="A309" s="190">
        <v>6</v>
      </c>
      <c r="B309" s="190">
        <v>3</v>
      </c>
      <c r="C309" s="190">
        <v>5</v>
      </c>
      <c r="D309" s="190">
        <v>75068</v>
      </c>
      <c r="E309" s="191" t="s">
        <v>539</v>
      </c>
      <c r="F309" s="193">
        <v>205316</v>
      </c>
      <c r="G309" s="193">
        <v>24793.901000000002</v>
      </c>
      <c r="H309" s="107">
        <f t="shared" si="7"/>
        <v>180522.09899999999</v>
      </c>
      <c r="I309" s="107">
        <v>33596</v>
      </c>
      <c r="J309" s="166"/>
      <c r="K309" s="166"/>
    </row>
    <row r="310" spans="1:11">
      <c r="A310" s="190">
        <v>6</v>
      </c>
      <c r="B310" s="190">
        <v>3</v>
      </c>
      <c r="C310" s="190">
        <v>5</v>
      </c>
      <c r="D310" s="190">
        <v>75069</v>
      </c>
      <c r="E310" s="191" t="s">
        <v>818</v>
      </c>
      <c r="F310" s="193">
        <v>332229</v>
      </c>
      <c r="G310" s="193">
        <v>319474.788</v>
      </c>
      <c r="H310" s="107">
        <f t="shared" si="7"/>
        <v>12754.212</v>
      </c>
      <c r="I310" s="107">
        <v>317328</v>
      </c>
      <c r="J310" s="166"/>
      <c r="K310" s="166"/>
    </row>
    <row r="311" spans="1:11">
      <c r="A311" s="190">
        <v>6</v>
      </c>
      <c r="B311" s="190">
        <v>3</v>
      </c>
      <c r="C311" s="190">
        <v>6</v>
      </c>
      <c r="D311" s="190">
        <v>75071</v>
      </c>
      <c r="E311" s="191" t="s">
        <v>285</v>
      </c>
      <c r="F311" s="193">
        <v>137603</v>
      </c>
      <c r="G311" s="193">
        <v>131232.595</v>
      </c>
      <c r="H311" s="107">
        <f t="shared" si="7"/>
        <v>6370.4049999999988</v>
      </c>
      <c r="I311" s="107">
        <v>25969</v>
      </c>
      <c r="J311" s="166"/>
      <c r="K311" s="166"/>
    </row>
    <row r="312" spans="1:11">
      <c r="A312" s="190">
        <v>6</v>
      </c>
      <c r="B312" s="190">
        <v>3</v>
      </c>
      <c r="C312" s="190">
        <v>6</v>
      </c>
      <c r="D312" s="190">
        <v>75072</v>
      </c>
      <c r="E312" s="191" t="s">
        <v>900</v>
      </c>
      <c r="F312" s="193">
        <v>80200</v>
      </c>
      <c r="G312" s="193">
        <v>82013.748000000007</v>
      </c>
      <c r="H312" s="107">
        <f t="shared" si="7"/>
        <v>-1813.7480000000069</v>
      </c>
      <c r="I312" s="107">
        <v>5500</v>
      </c>
      <c r="J312" s="166"/>
      <c r="K312" s="166"/>
    </row>
    <row r="313" spans="1:11">
      <c r="A313" s="190">
        <v>6</v>
      </c>
      <c r="B313" s="190">
        <v>3</v>
      </c>
      <c r="C313" s="190">
        <v>6</v>
      </c>
      <c r="D313" s="190">
        <v>75073</v>
      </c>
      <c r="E313" s="191" t="s">
        <v>286</v>
      </c>
      <c r="F313" s="193">
        <v>679293</v>
      </c>
      <c r="G313" s="193">
        <v>420969.73700000002</v>
      </c>
      <c r="H313" s="107">
        <f t="shared" si="7"/>
        <v>258323.26299999998</v>
      </c>
      <c r="I313" s="107">
        <v>339934</v>
      </c>
      <c r="J313" s="166"/>
      <c r="K313" s="166"/>
    </row>
    <row r="314" spans="1:11">
      <c r="A314" s="190">
        <v>6</v>
      </c>
      <c r="B314" s="190">
        <v>3</v>
      </c>
      <c r="C314" s="190">
        <v>7</v>
      </c>
      <c r="D314" s="190">
        <v>75041</v>
      </c>
      <c r="E314" s="191" t="s">
        <v>278</v>
      </c>
      <c r="F314" s="193">
        <v>13815</v>
      </c>
      <c r="G314" s="193">
        <v>10504.694</v>
      </c>
      <c r="H314" s="107">
        <f t="shared" si="7"/>
        <v>3310.3060000000005</v>
      </c>
      <c r="I314" s="107">
        <v>2249</v>
      </c>
      <c r="J314" s="166"/>
      <c r="K314" s="166"/>
    </row>
    <row r="315" spans="1:11">
      <c r="A315" s="190">
        <v>6</v>
      </c>
      <c r="B315" s="190">
        <v>3</v>
      </c>
      <c r="C315" s="190">
        <v>7</v>
      </c>
      <c r="D315" s="190">
        <v>75061</v>
      </c>
      <c r="E315" s="191" t="s">
        <v>284</v>
      </c>
      <c r="F315" s="193">
        <v>23879</v>
      </c>
      <c r="G315" s="193">
        <v>13602.655000000001</v>
      </c>
      <c r="H315" s="107">
        <f t="shared" si="7"/>
        <v>10276.344999999999</v>
      </c>
      <c r="I315" s="107">
        <v>13781</v>
      </c>
      <c r="J315" s="166"/>
      <c r="K315" s="166"/>
    </row>
    <row r="316" spans="1:11">
      <c r="A316" s="190">
        <v>6</v>
      </c>
      <c r="B316" s="190">
        <v>3</v>
      </c>
      <c r="C316" s="190">
        <v>9</v>
      </c>
      <c r="D316" s="190">
        <v>99991</v>
      </c>
      <c r="E316" s="191" t="s">
        <v>497</v>
      </c>
      <c r="F316" s="193">
        <v>1304233</v>
      </c>
      <c r="G316" s="193">
        <v>1219492.2709999999</v>
      </c>
      <c r="H316" s="107">
        <f t="shared" si="7"/>
        <v>84740.72900000005</v>
      </c>
      <c r="I316" s="107">
        <v>1210860</v>
      </c>
      <c r="J316" s="166"/>
      <c r="K316" s="166"/>
    </row>
    <row r="317" spans="1:11">
      <c r="A317" s="190">
        <v>6</v>
      </c>
      <c r="B317" s="190">
        <v>3</v>
      </c>
      <c r="C317" s="190">
        <v>9</v>
      </c>
      <c r="D317" s="190">
        <v>99994</v>
      </c>
      <c r="E317" s="191" t="s">
        <v>150</v>
      </c>
      <c r="F317" s="193">
        <v>700000</v>
      </c>
      <c r="G317" s="193">
        <v>832119.17700000003</v>
      </c>
      <c r="H317" s="107">
        <f t="shared" si="7"/>
        <v>-132119.17700000003</v>
      </c>
      <c r="I317" s="107">
        <v>576606</v>
      </c>
      <c r="J317" s="166"/>
      <c r="K317" s="166"/>
    </row>
    <row r="318" spans="1:11">
      <c r="A318" s="190">
        <v>6</v>
      </c>
      <c r="B318" s="190">
        <v>3</v>
      </c>
      <c r="C318" s="190">
        <v>9</v>
      </c>
      <c r="D318" s="190">
        <v>99998</v>
      </c>
      <c r="E318" s="191" t="s">
        <v>414</v>
      </c>
      <c r="F318" s="193">
        <v>306013</v>
      </c>
      <c r="G318" s="193">
        <v>274957.973</v>
      </c>
      <c r="H318" s="107">
        <f t="shared" si="7"/>
        <v>31055.027000000002</v>
      </c>
      <c r="I318" s="107">
        <v>303999</v>
      </c>
      <c r="J318" s="166"/>
      <c r="K318" s="166"/>
    </row>
    <row r="319" spans="1:11">
      <c r="A319" s="190">
        <v>6</v>
      </c>
      <c r="B319" s="190">
        <v>4</v>
      </c>
      <c r="C319" s="190">
        <v>1</v>
      </c>
      <c r="D319" s="190">
        <v>19022</v>
      </c>
      <c r="E319" s="191" t="s">
        <v>433</v>
      </c>
      <c r="F319" s="193">
        <v>27000</v>
      </c>
      <c r="G319" s="193">
        <v>84509.853000000003</v>
      </c>
      <c r="H319" s="107">
        <f t="shared" si="7"/>
        <v>-57509.853000000003</v>
      </c>
      <c r="I319" s="107">
        <v>64747</v>
      </c>
      <c r="J319" s="166"/>
      <c r="K319" s="166"/>
    </row>
    <row r="320" spans="1:11">
      <c r="A320" s="190">
        <v>6</v>
      </c>
      <c r="B320" s="190">
        <v>4</v>
      </c>
      <c r="C320" s="190">
        <v>1</v>
      </c>
      <c r="D320" s="190">
        <v>19023</v>
      </c>
      <c r="E320" s="191" t="s">
        <v>415</v>
      </c>
      <c r="F320" s="193">
        <v>119168</v>
      </c>
      <c r="G320" s="193">
        <v>104961.625</v>
      </c>
      <c r="H320" s="107">
        <f t="shared" si="7"/>
        <v>14206.375</v>
      </c>
      <c r="I320" s="107">
        <v>15120</v>
      </c>
      <c r="J320" s="166"/>
      <c r="K320" s="166"/>
    </row>
    <row r="321" spans="1:11">
      <c r="A321" s="190">
        <v>6</v>
      </c>
      <c r="B321" s="190">
        <v>4</v>
      </c>
      <c r="C321" s="190">
        <v>1</v>
      </c>
      <c r="D321" s="190">
        <v>19024</v>
      </c>
      <c r="E321" s="191" t="s">
        <v>700</v>
      </c>
      <c r="F321" s="107">
        <v>0</v>
      </c>
      <c r="G321" s="107">
        <v>0</v>
      </c>
      <c r="H321" s="107">
        <f t="shared" si="7"/>
        <v>0</v>
      </c>
      <c r="I321" s="107">
        <v>60000</v>
      </c>
      <c r="J321" s="166"/>
      <c r="K321" s="166"/>
    </row>
    <row r="322" spans="1:11">
      <c r="A322" s="190">
        <v>6</v>
      </c>
      <c r="B322" s="190">
        <v>4</v>
      </c>
      <c r="C322" s="190">
        <v>1</v>
      </c>
      <c r="D322" s="190">
        <v>19025</v>
      </c>
      <c r="E322" s="191" t="s">
        <v>901</v>
      </c>
      <c r="F322" s="107">
        <v>0</v>
      </c>
      <c r="G322" s="107">
        <v>0</v>
      </c>
      <c r="H322" s="107">
        <f t="shared" si="7"/>
        <v>0</v>
      </c>
      <c r="I322" s="107">
        <v>1733</v>
      </c>
      <c r="J322" s="166"/>
      <c r="K322" s="166"/>
    </row>
    <row r="323" spans="1:11">
      <c r="A323" s="190">
        <v>6</v>
      </c>
      <c r="B323" s="190">
        <v>4</v>
      </c>
      <c r="C323" s="190">
        <v>1</v>
      </c>
      <c r="D323" s="190">
        <v>19026</v>
      </c>
      <c r="E323" s="191" t="s">
        <v>416</v>
      </c>
      <c r="F323" s="107">
        <v>0</v>
      </c>
      <c r="G323" s="107">
        <v>0</v>
      </c>
      <c r="H323" s="107">
        <f t="shared" si="7"/>
        <v>0</v>
      </c>
      <c r="I323" s="107">
        <v>1013</v>
      </c>
      <c r="J323" s="166"/>
      <c r="K323" s="166"/>
    </row>
    <row r="324" spans="1:11">
      <c r="A324" s="190">
        <v>6</v>
      </c>
      <c r="B324" s="190">
        <v>4</v>
      </c>
      <c r="C324" s="190">
        <v>1</v>
      </c>
      <c r="D324" s="190">
        <v>19111</v>
      </c>
      <c r="E324" s="191" t="s">
        <v>288</v>
      </c>
      <c r="F324" s="193">
        <v>319385</v>
      </c>
      <c r="G324" s="193">
        <v>154135.97899999999</v>
      </c>
      <c r="H324" s="107">
        <f t="shared" si="7"/>
        <v>165249.02100000001</v>
      </c>
      <c r="I324" s="107">
        <v>411094</v>
      </c>
      <c r="J324" s="166"/>
      <c r="K324" s="166"/>
    </row>
    <row r="325" spans="1:11">
      <c r="A325" s="190">
        <v>6</v>
      </c>
      <c r="B325" s="190">
        <v>4</v>
      </c>
      <c r="C325" s="190">
        <v>1</v>
      </c>
      <c r="D325" s="190">
        <v>98011</v>
      </c>
      <c r="E325" s="191" t="s">
        <v>157</v>
      </c>
      <c r="F325" s="193">
        <v>3393</v>
      </c>
      <c r="G325" s="193">
        <v>2259.288</v>
      </c>
      <c r="H325" s="107">
        <f t="shared" si="7"/>
        <v>1133.712</v>
      </c>
      <c r="I325" s="107">
        <v>3209</v>
      </c>
      <c r="J325" s="166"/>
      <c r="K325" s="166"/>
    </row>
    <row r="326" spans="1:11">
      <c r="A326" s="190">
        <v>6</v>
      </c>
      <c r="B326" s="190">
        <v>4</v>
      </c>
      <c r="C326" s="190">
        <v>3</v>
      </c>
      <c r="D326" s="190">
        <v>19201</v>
      </c>
      <c r="E326" s="191" t="s">
        <v>381</v>
      </c>
      <c r="F326" s="193">
        <v>440076</v>
      </c>
      <c r="G326" s="193">
        <v>330208.89600000001</v>
      </c>
      <c r="H326" s="107">
        <f t="shared" si="7"/>
        <v>109867.10399999999</v>
      </c>
      <c r="I326" s="107">
        <v>280178</v>
      </c>
      <c r="J326" s="166"/>
      <c r="K326" s="166"/>
    </row>
    <row r="327" spans="1:11">
      <c r="A327" s="190">
        <v>6</v>
      </c>
      <c r="B327" s="190">
        <v>4</v>
      </c>
      <c r="C327" s="190">
        <v>3</v>
      </c>
      <c r="D327" s="190">
        <v>19202</v>
      </c>
      <c r="E327" s="191" t="s">
        <v>382</v>
      </c>
      <c r="F327" s="193">
        <v>91951</v>
      </c>
      <c r="G327" s="193">
        <v>63205.3</v>
      </c>
      <c r="H327" s="107">
        <f t="shared" si="7"/>
        <v>28745.699999999997</v>
      </c>
      <c r="I327" s="107">
        <v>37124</v>
      </c>
      <c r="J327" s="166"/>
      <c r="K327" s="166"/>
    </row>
    <row r="328" spans="1:11">
      <c r="A328" s="190">
        <v>6</v>
      </c>
      <c r="B328" s="190">
        <v>4</v>
      </c>
      <c r="C328" s="190">
        <v>3</v>
      </c>
      <c r="D328" s="190">
        <v>19203</v>
      </c>
      <c r="E328" s="191" t="s">
        <v>383</v>
      </c>
      <c r="F328" s="193">
        <v>38500</v>
      </c>
      <c r="G328" s="193">
        <v>25678.837</v>
      </c>
      <c r="H328" s="107">
        <f t="shared" si="7"/>
        <v>12821.163</v>
      </c>
      <c r="I328" s="107">
        <v>51413</v>
      </c>
      <c r="J328" s="166"/>
      <c r="K328" s="166"/>
    </row>
    <row r="329" spans="1:11">
      <c r="A329" s="190">
        <v>6</v>
      </c>
      <c r="B329" s="190">
        <v>4</v>
      </c>
      <c r="C329" s="190">
        <v>3</v>
      </c>
      <c r="D329" s="190">
        <v>19204</v>
      </c>
      <c r="E329" s="191" t="s">
        <v>383</v>
      </c>
      <c r="F329" s="193">
        <v>218079</v>
      </c>
      <c r="G329" s="193">
        <v>200192.302</v>
      </c>
      <c r="H329" s="107">
        <f t="shared" si="7"/>
        <v>17886.698000000004</v>
      </c>
      <c r="I329" s="107">
        <v>502858</v>
      </c>
      <c r="J329" s="166"/>
      <c r="K329" s="166"/>
    </row>
    <row r="330" spans="1:11">
      <c r="A330" s="190">
        <v>6</v>
      </c>
      <c r="B330" s="190">
        <v>4</v>
      </c>
      <c r="C330" s="190">
        <v>3</v>
      </c>
      <c r="D330" s="190">
        <v>19205</v>
      </c>
      <c r="E330" s="191" t="s">
        <v>384</v>
      </c>
      <c r="F330" s="193">
        <v>1448433</v>
      </c>
      <c r="G330" s="193">
        <v>1628387.4790000001</v>
      </c>
      <c r="H330" s="107">
        <f t="shared" si="7"/>
        <v>-179954.47900000005</v>
      </c>
      <c r="I330" s="107">
        <v>1061315</v>
      </c>
      <c r="J330" s="166"/>
      <c r="K330" s="166"/>
    </row>
    <row r="331" spans="1:11">
      <c r="A331" s="190">
        <v>6</v>
      </c>
      <c r="B331" s="190">
        <v>4</v>
      </c>
      <c r="C331" s="190">
        <v>3</v>
      </c>
      <c r="D331" s="190">
        <v>19206</v>
      </c>
      <c r="E331" s="191" t="s">
        <v>540</v>
      </c>
      <c r="F331" s="193">
        <v>77231</v>
      </c>
      <c r="G331" s="193">
        <v>17598.7</v>
      </c>
      <c r="H331" s="107">
        <f t="shared" si="7"/>
        <v>59632.3</v>
      </c>
      <c r="I331" s="107">
        <v>44716</v>
      </c>
      <c r="J331" s="166"/>
      <c r="K331" s="166"/>
    </row>
    <row r="332" spans="1:11">
      <c r="A332" s="190">
        <v>6</v>
      </c>
      <c r="B332" s="190">
        <v>4</v>
      </c>
      <c r="C332" s="190">
        <v>3</v>
      </c>
      <c r="D332" s="190">
        <v>19207</v>
      </c>
      <c r="E332" s="191" t="s">
        <v>417</v>
      </c>
      <c r="F332" s="193">
        <v>826181</v>
      </c>
      <c r="G332" s="193">
        <v>371065.38799999998</v>
      </c>
      <c r="H332" s="107">
        <f t="shared" si="7"/>
        <v>455115.61200000002</v>
      </c>
      <c r="I332" s="107">
        <v>353824</v>
      </c>
      <c r="J332" s="166"/>
      <c r="K332" s="166"/>
    </row>
    <row r="333" spans="1:11">
      <c r="A333" s="190">
        <v>6</v>
      </c>
      <c r="B333" s="190">
        <v>4</v>
      </c>
      <c r="C333" s="190">
        <v>3</v>
      </c>
      <c r="D333" s="190">
        <v>19208</v>
      </c>
      <c r="E333" s="191" t="s">
        <v>541</v>
      </c>
      <c r="F333" s="193">
        <v>205653</v>
      </c>
      <c r="G333" s="193">
        <v>64523.499000000003</v>
      </c>
      <c r="H333" s="107">
        <f t="shared" si="7"/>
        <v>141129.50099999999</v>
      </c>
      <c r="I333" s="107">
        <v>127309</v>
      </c>
      <c r="J333" s="166"/>
      <c r="K333" s="166"/>
    </row>
    <row r="334" spans="1:11" ht="12.75" customHeight="1">
      <c r="A334" s="190">
        <v>6</v>
      </c>
      <c r="B334" s="190">
        <v>4</v>
      </c>
      <c r="C334" s="190">
        <v>3</v>
      </c>
      <c r="D334" s="190">
        <v>19209</v>
      </c>
      <c r="E334" s="191" t="s">
        <v>542</v>
      </c>
      <c r="F334" s="193">
        <v>15220</v>
      </c>
      <c r="G334" s="193">
        <v>2943.75</v>
      </c>
      <c r="H334" s="107">
        <f t="shared" si="7"/>
        <v>12276.25</v>
      </c>
      <c r="I334" s="107">
        <v>15861</v>
      </c>
      <c r="J334" s="166"/>
      <c r="K334" s="166"/>
    </row>
    <row r="335" spans="1:11" hidden="1">
      <c r="A335" s="227">
        <v>6</v>
      </c>
      <c r="B335" s="227">
        <v>4</v>
      </c>
      <c r="C335" s="227">
        <v>3</v>
      </c>
      <c r="D335" s="227">
        <v>19211</v>
      </c>
      <c r="E335" s="228" t="s">
        <v>543</v>
      </c>
      <c r="F335" s="229">
        <v>0</v>
      </c>
      <c r="G335" s="229">
        <v>0</v>
      </c>
      <c r="H335" s="218">
        <f t="shared" ref="H335:H398" si="8">F335-G335</f>
        <v>0</v>
      </c>
      <c r="I335" s="218">
        <v>0</v>
      </c>
      <c r="J335" s="166"/>
      <c r="K335" s="166"/>
    </row>
    <row r="336" spans="1:11">
      <c r="A336" s="190">
        <v>6</v>
      </c>
      <c r="B336" s="190">
        <v>4</v>
      </c>
      <c r="C336" s="190">
        <v>3</v>
      </c>
      <c r="D336" s="190">
        <v>19212</v>
      </c>
      <c r="E336" s="191" t="s">
        <v>385</v>
      </c>
      <c r="F336" s="193">
        <v>686702</v>
      </c>
      <c r="G336" s="193">
        <v>248953.68299999999</v>
      </c>
      <c r="H336" s="107">
        <f t="shared" si="8"/>
        <v>437748.31700000004</v>
      </c>
      <c r="I336" s="107">
        <v>336015</v>
      </c>
      <c r="J336" s="166"/>
      <c r="K336" s="166"/>
    </row>
    <row r="337" spans="1:11">
      <c r="A337" s="190">
        <v>6</v>
      </c>
      <c r="B337" s="190">
        <v>4</v>
      </c>
      <c r="C337" s="190">
        <v>3</v>
      </c>
      <c r="D337" s="190">
        <v>19213</v>
      </c>
      <c r="E337" s="191" t="s">
        <v>544</v>
      </c>
      <c r="F337" s="193">
        <v>900</v>
      </c>
      <c r="G337" s="107">
        <v>0</v>
      </c>
      <c r="H337" s="107">
        <f t="shared" si="8"/>
        <v>900</v>
      </c>
      <c r="I337" s="107">
        <v>25</v>
      </c>
      <c r="J337" s="166"/>
      <c r="K337" s="166"/>
    </row>
    <row r="338" spans="1:11">
      <c r="A338" s="190">
        <v>6</v>
      </c>
      <c r="B338" s="190">
        <v>4</v>
      </c>
      <c r="C338" s="190">
        <v>3</v>
      </c>
      <c r="D338" s="190">
        <v>19214</v>
      </c>
      <c r="E338" s="191" t="s">
        <v>545</v>
      </c>
      <c r="F338" s="193">
        <v>81743</v>
      </c>
      <c r="G338" s="193">
        <v>94.9</v>
      </c>
      <c r="H338" s="107">
        <f t="shared" si="8"/>
        <v>81648.100000000006</v>
      </c>
      <c r="I338" s="107">
        <v>116556</v>
      </c>
      <c r="J338" s="166"/>
      <c r="K338" s="166"/>
    </row>
    <row r="339" spans="1:11">
      <c r="A339" s="190">
        <v>6</v>
      </c>
      <c r="B339" s="190">
        <v>4</v>
      </c>
      <c r="C339" s="190">
        <v>3</v>
      </c>
      <c r="D339" s="190">
        <v>19215</v>
      </c>
      <c r="E339" s="191" t="s">
        <v>772</v>
      </c>
      <c r="F339" s="193">
        <v>11151</v>
      </c>
      <c r="G339" s="193">
        <v>16700.75</v>
      </c>
      <c r="H339" s="107">
        <f t="shared" si="8"/>
        <v>-5549.75</v>
      </c>
      <c r="I339" s="107">
        <v>504</v>
      </c>
      <c r="J339" s="166"/>
      <c r="K339" s="166"/>
    </row>
    <row r="340" spans="1:11">
      <c r="A340" s="190">
        <v>6</v>
      </c>
      <c r="B340" s="190">
        <v>4</v>
      </c>
      <c r="C340" s="190">
        <v>3</v>
      </c>
      <c r="D340" s="190">
        <v>98012</v>
      </c>
      <c r="E340" s="191" t="s">
        <v>546</v>
      </c>
      <c r="F340" s="193">
        <v>49758</v>
      </c>
      <c r="G340" s="193">
        <v>37007.803999999996</v>
      </c>
      <c r="H340" s="107">
        <f t="shared" si="8"/>
        <v>12750.196000000004</v>
      </c>
      <c r="I340" s="107">
        <v>67608</v>
      </c>
      <c r="J340" s="166"/>
      <c r="K340" s="166"/>
    </row>
    <row r="341" spans="1:11">
      <c r="A341" s="190">
        <v>6</v>
      </c>
      <c r="B341" s="190">
        <v>4</v>
      </c>
      <c r="C341" s="190">
        <v>5</v>
      </c>
      <c r="D341" s="190">
        <v>19049</v>
      </c>
      <c r="E341" s="191" t="s">
        <v>701</v>
      </c>
      <c r="F341" s="193">
        <v>2740</v>
      </c>
      <c r="G341" s="193">
        <v>2255.4</v>
      </c>
      <c r="H341" s="107">
        <f t="shared" si="8"/>
        <v>484.59999999999991</v>
      </c>
      <c r="I341" s="107">
        <v>71593</v>
      </c>
      <c r="J341" s="166"/>
      <c r="K341" s="166"/>
    </row>
    <row r="342" spans="1:11">
      <c r="A342" s="190">
        <v>6</v>
      </c>
      <c r="B342" s="190">
        <v>4</v>
      </c>
      <c r="C342" s="190">
        <v>5</v>
      </c>
      <c r="D342" s="190">
        <v>19051</v>
      </c>
      <c r="E342" s="191" t="s">
        <v>386</v>
      </c>
      <c r="F342" s="193">
        <v>303365</v>
      </c>
      <c r="G342" s="193">
        <v>425191.28499999997</v>
      </c>
      <c r="H342" s="107">
        <f t="shared" si="8"/>
        <v>-121826.28499999997</v>
      </c>
      <c r="I342" s="107">
        <v>196605</v>
      </c>
      <c r="J342" s="166"/>
      <c r="K342" s="166"/>
    </row>
    <row r="343" spans="1:11">
      <c r="A343" s="190">
        <v>6</v>
      </c>
      <c r="B343" s="190">
        <v>4</v>
      </c>
      <c r="C343" s="190">
        <v>5</v>
      </c>
      <c r="D343" s="190">
        <v>19052</v>
      </c>
      <c r="E343" s="191" t="s">
        <v>387</v>
      </c>
      <c r="F343" s="193">
        <v>181176</v>
      </c>
      <c r="G343" s="193">
        <v>186852.568</v>
      </c>
      <c r="H343" s="107">
        <f t="shared" si="8"/>
        <v>-5676.5679999999993</v>
      </c>
      <c r="I343" s="107">
        <v>113293</v>
      </c>
      <c r="J343" s="166"/>
      <c r="K343" s="166"/>
    </row>
    <row r="344" spans="1:11">
      <c r="A344" s="190">
        <v>6</v>
      </c>
      <c r="B344" s="190">
        <v>4</v>
      </c>
      <c r="C344" s="190">
        <v>5</v>
      </c>
      <c r="D344" s="190">
        <v>19053</v>
      </c>
      <c r="E344" s="191" t="s">
        <v>388</v>
      </c>
      <c r="F344" s="193">
        <v>19773</v>
      </c>
      <c r="G344" s="193">
        <v>2947.38</v>
      </c>
      <c r="H344" s="107">
        <f t="shared" si="8"/>
        <v>16825.62</v>
      </c>
      <c r="I344" s="107">
        <v>803</v>
      </c>
      <c r="J344" s="166"/>
      <c r="K344" s="166"/>
    </row>
    <row r="345" spans="1:11">
      <c r="A345" s="190">
        <v>6</v>
      </c>
      <c r="B345" s="190">
        <v>4</v>
      </c>
      <c r="C345" s="190">
        <v>5</v>
      </c>
      <c r="D345" s="190">
        <v>19054</v>
      </c>
      <c r="E345" s="191" t="s">
        <v>389</v>
      </c>
      <c r="F345" s="193">
        <v>121002</v>
      </c>
      <c r="G345" s="193">
        <v>39488.913999999997</v>
      </c>
      <c r="H345" s="107">
        <f t="shared" si="8"/>
        <v>81513.08600000001</v>
      </c>
      <c r="I345" s="107">
        <v>113719</v>
      </c>
      <c r="J345" s="166"/>
      <c r="K345" s="166"/>
    </row>
    <row r="346" spans="1:11">
      <c r="A346" s="190">
        <v>6</v>
      </c>
      <c r="B346" s="190">
        <v>4</v>
      </c>
      <c r="C346" s="190">
        <v>5</v>
      </c>
      <c r="D346" s="190">
        <v>19055</v>
      </c>
      <c r="E346" s="191" t="s">
        <v>390</v>
      </c>
      <c r="F346" s="193">
        <v>758048</v>
      </c>
      <c r="G346" s="193">
        <v>656780.875</v>
      </c>
      <c r="H346" s="107">
        <f t="shared" si="8"/>
        <v>101267.125</v>
      </c>
      <c r="I346" s="107">
        <v>1118451</v>
      </c>
      <c r="J346" s="166"/>
      <c r="K346" s="166"/>
    </row>
    <row r="347" spans="1:11">
      <c r="A347" s="190">
        <v>6</v>
      </c>
      <c r="B347" s="190">
        <v>4</v>
      </c>
      <c r="C347" s="190">
        <v>5</v>
      </c>
      <c r="D347" s="190">
        <v>19056</v>
      </c>
      <c r="E347" s="191" t="s">
        <v>391</v>
      </c>
      <c r="F347" s="193">
        <v>1781054</v>
      </c>
      <c r="G347" s="193">
        <v>5605004.375</v>
      </c>
      <c r="H347" s="107">
        <f t="shared" si="8"/>
        <v>-3823950.375</v>
      </c>
      <c r="I347" s="107">
        <v>1474385</v>
      </c>
      <c r="J347" s="166"/>
      <c r="K347" s="166"/>
    </row>
    <row r="348" spans="1:11">
      <c r="A348" s="190">
        <v>6</v>
      </c>
      <c r="B348" s="190">
        <v>4</v>
      </c>
      <c r="C348" s="190">
        <v>5</v>
      </c>
      <c r="D348" s="190">
        <v>19057</v>
      </c>
      <c r="E348" s="191" t="s">
        <v>156</v>
      </c>
      <c r="F348" s="193">
        <v>1305461</v>
      </c>
      <c r="G348" s="193">
        <v>1354436.2050000001</v>
      </c>
      <c r="H348" s="107">
        <f t="shared" si="8"/>
        <v>-48975.205000000075</v>
      </c>
      <c r="I348" s="107">
        <v>1127691</v>
      </c>
      <c r="J348" s="166"/>
      <c r="K348" s="166"/>
    </row>
    <row r="349" spans="1:11">
      <c r="A349" s="190">
        <v>6</v>
      </c>
      <c r="B349" s="190">
        <v>4</v>
      </c>
      <c r="C349" s="190">
        <v>5</v>
      </c>
      <c r="D349" s="190">
        <v>19058</v>
      </c>
      <c r="E349" s="191" t="s">
        <v>392</v>
      </c>
      <c r="F349" s="193">
        <v>746220</v>
      </c>
      <c r="G349" s="193">
        <v>745246.6</v>
      </c>
      <c r="H349" s="107">
        <f t="shared" si="8"/>
        <v>973.40000000002328</v>
      </c>
      <c r="I349" s="107">
        <v>669744</v>
      </c>
      <c r="J349" s="166"/>
      <c r="K349" s="166"/>
    </row>
    <row r="350" spans="1:11">
      <c r="A350" s="190">
        <v>6</v>
      </c>
      <c r="B350" s="190">
        <v>4</v>
      </c>
      <c r="C350" s="190">
        <v>5</v>
      </c>
      <c r="D350" s="190">
        <v>19061</v>
      </c>
      <c r="E350" s="191" t="s">
        <v>418</v>
      </c>
      <c r="F350" s="193">
        <v>369</v>
      </c>
      <c r="G350" s="193">
        <v>575.15200000000004</v>
      </c>
      <c r="H350" s="107">
        <f t="shared" si="8"/>
        <v>-206.15200000000004</v>
      </c>
      <c r="I350" s="107">
        <v>107</v>
      </c>
      <c r="J350" s="166"/>
      <c r="K350" s="166"/>
    </row>
    <row r="351" spans="1:11" hidden="1">
      <c r="A351" s="227">
        <v>6</v>
      </c>
      <c r="B351" s="227">
        <v>4</v>
      </c>
      <c r="C351" s="227">
        <v>5</v>
      </c>
      <c r="D351" s="227">
        <v>19062</v>
      </c>
      <c r="E351" s="228" t="s">
        <v>393</v>
      </c>
      <c r="F351" s="229">
        <v>0</v>
      </c>
      <c r="G351" s="229">
        <v>0</v>
      </c>
      <c r="H351" s="218">
        <f t="shared" si="8"/>
        <v>0</v>
      </c>
      <c r="I351" s="218">
        <v>0</v>
      </c>
      <c r="J351" s="166"/>
      <c r="K351" s="166"/>
    </row>
    <row r="352" spans="1:11">
      <c r="A352" s="190">
        <v>6</v>
      </c>
      <c r="B352" s="190">
        <v>4</v>
      </c>
      <c r="C352" s="190">
        <v>5</v>
      </c>
      <c r="D352" s="190">
        <v>19063</v>
      </c>
      <c r="E352" s="191" t="s">
        <v>394</v>
      </c>
      <c r="F352" s="193">
        <v>68830</v>
      </c>
      <c r="G352" s="193">
        <v>33169.339999999997</v>
      </c>
      <c r="H352" s="107">
        <f t="shared" si="8"/>
        <v>35660.660000000003</v>
      </c>
      <c r="I352" s="107">
        <v>31779</v>
      </c>
      <c r="J352" s="166"/>
      <c r="K352" s="166"/>
    </row>
    <row r="353" spans="1:11">
      <c r="A353" s="190">
        <v>6</v>
      </c>
      <c r="B353" s="190">
        <v>4</v>
      </c>
      <c r="C353" s="190">
        <v>5</v>
      </c>
      <c r="D353" s="190">
        <v>19064</v>
      </c>
      <c r="E353" s="191" t="s">
        <v>395</v>
      </c>
      <c r="F353" s="193">
        <v>660350</v>
      </c>
      <c r="G353" s="193">
        <v>192460.38200000001</v>
      </c>
      <c r="H353" s="107">
        <f t="shared" si="8"/>
        <v>467889.61800000002</v>
      </c>
      <c r="I353" s="107">
        <v>490482</v>
      </c>
      <c r="J353" s="166"/>
      <c r="K353" s="166"/>
    </row>
    <row r="354" spans="1:11">
      <c r="A354" s="190">
        <v>6</v>
      </c>
      <c r="B354" s="190">
        <v>4</v>
      </c>
      <c r="C354" s="190">
        <v>5</v>
      </c>
      <c r="D354" s="190">
        <v>19065</v>
      </c>
      <c r="E354" s="191" t="s">
        <v>396</v>
      </c>
      <c r="F354" s="193">
        <v>217229</v>
      </c>
      <c r="G354" s="193">
        <v>18441.665000000001</v>
      </c>
      <c r="H354" s="107">
        <f t="shared" si="8"/>
        <v>198787.33499999999</v>
      </c>
      <c r="I354" s="107">
        <v>25909</v>
      </c>
      <c r="J354" s="166"/>
      <c r="K354" s="166"/>
    </row>
    <row r="355" spans="1:11">
      <c r="A355" s="190">
        <v>6</v>
      </c>
      <c r="B355" s="190">
        <v>4</v>
      </c>
      <c r="C355" s="190">
        <v>5</v>
      </c>
      <c r="D355" s="190">
        <v>19066</v>
      </c>
      <c r="E355" s="191" t="s">
        <v>397</v>
      </c>
      <c r="F355" s="193">
        <v>170135</v>
      </c>
      <c r="G355" s="193">
        <v>88503.718999999997</v>
      </c>
      <c r="H355" s="107">
        <f t="shared" si="8"/>
        <v>81631.281000000003</v>
      </c>
      <c r="I355" s="107">
        <v>128344</v>
      </c>
      <c r="J355" s="166"/>
      <c r="K355" s="166"/>
    </row>
    <row r="356" spans="1:11">
      <c r="A356" s="190">
        <v>6</v>
      </c>
      <c r="B356" s="190">
        <v>4</v>
      </c>
      <c r="C356" s="190">
        <v>5</v>
      </c>
      <c r="D356" s="190">
        <v>19067</v>
      </c>
      <c r="E356" s="191" t="s">
        <v>902</v>
      </c>
      <c r="F356" s="107">
        <v>0</v>
      </c>
      <c r="G356" s="107">
        <v>0</v>
      </c>
      <c r="H356" s="107">
        <f t="shared" si="8"/>
        <v>0</v>
      </c>
      <c r="I356" s="107">
        <v>714</v>
      </c>
      <c r="J356" s="166"/>
      <c r="K356" s="166"/>
    </row>
    <row r="357" spans="1:11" hidden="1">
      <c r="A357" s="227">
        <v>6</v>
      </c>
      <c r="B357" s="227">
        <v>4</v>
      </c>
      <c r="C357" s="227">
        <v>5</v>
      </c>
      <c r="D357" s="227">
        <v>19068</v>
      </c>
      <c r="E357" s="228" t="s">
        <v>819</v>
      </c>
      <c r="F357" s="229">
        <v>0</v>
      </c>
      <c r="G357" s="229">
        <v>0</v>
      </c>
      <c r="H357" s="218">
        <f t="shared" si="8"/>
        <v>0</v>
      </c>
      <c r="I357" s="218">
        <v>0</v>
      </c>
      <c r="J357" s="166"/>
      <c r="K357" s="166"/>
    </row>
    <row r="358" spans="1:11" hidden="1">
      <c r="A358" s="227">
        <v>6</v>
      </c>
      <c r="B358" s="227">
        <v>4</v>
      </c>
      <c r="C358" s="227">
        <v>5</v>
      </c>
      <c r="D358" s="227">
        <v>19069</v>
      </c>
      <c r="E358" s="228" t="s">
        <v>773</v>
      </c>
      <c r="F358" s="229">
        <v>0</v>
      </c>
      <c r="G358" s="229">
        <v>0</v>
      </c>
      <c r="H358" s="218">
        <f t="shared" si="8"/>
        <v>0</v>
      </c>
      <c r="I358" s="218">
        <v>0</v>
      </c>
      <c r="J358" s="166"/>
      <c r="K358" s="166"/>
    </row>
    <row r="359" spans="1:11">
      <c r="A359" s="190">
        <v>6</v>
      </c>
      <c r="B359" s="190">
        <v>4</v>
      </c>
      <c r="C359" s="190">
        <v>5</v>
      </c>
      <c r="D359" s="190">
        <v>19081</v>
      </c>
      <c r="E359" s="191" t="s">
        <v>774</v>
      </c>
      <c r="F359" s="193">
        <v>3953086</v>
      </c>
      <c r="G359" s="193">
        <v>3672656.2790000001</v>
      </c>
      <c r="H359" s="107">
        <f t="shared" si="8"/>
        <v>280429.7209999999</v>
      </c>
      <c r="I359" s="107">
        <v>1558235</v>
      </c>
      <c r="J359" s="166"/>
      <c r="K359" s="166"/>
    </row>
    <row r="360" spans="1:11">
      <c r="A360" s="190">
        <v>6</v>
      </c>
      <c r="B360" s="190">
        <v>4</v>
      </c>
      <c r="C360" s="190">
        <v>5</v>
      </c>
      <c r="D360" s="190">
        <v>19082</v>
      </c>
      <c r="E360" s="191" t="s">
        <v>775</v>
      </c>
      <c r="F360" s="107">
        <v>0</v>
      </c>
      <c r="G360" s="193">
        <v>1370942.632</v>
      </c>
      <c r="H360" s="107">
        <f t="shared" si="8"/>
        <v>-1370942.632</v>
      </c>
      <c r="I360" s="107">
        <v>13</v>
      </c>
      <c r="J360" s="166"/>
      <c r="K360" s="166"/>
    </row>
    <row r="361" spans="1:11">
      <c r="A361" s="190">
        <v>6</v>
      </c>
      <c r="B361" s="190">
        <v>4</v>
      </c>
      <c r="C361" s="190">
        <v>5</v>
      </c>
      <c r="D361" s="190">
        <v>19083</v>
      </c>
      <c r="E361" s="191" t="s">
        <v>776</v>
      </c>
      <c r="F361" s="193">
        <v>1261295</v>
      </c>
      <c r="G361" s="107">
        <v>0</v>
      </c>
      <c r="H361" s="107">
        <f t="shared" si="8"/>
        <v>1261295</v>
      </c>
      <c r="I361" s="107">
        <v>124674</v>
      </c>
      <c r="J361" s="166"/>
      <c r="K361" s="166"/>
    </row>
    <row r="362" spans="1:11">
      <c r="A362" s="190">
        <v>6</v>
      </c>
      <c r="B362" s="190">
        <v>4</v>
      </c>
      <c r="C362" s="190">
        <v>5</v>
      </c>
      <c r="D362" s="190">
        <v>98011</v>
      </c>
      <c r="E362" s="191" t="s">
        <v>157</v>
      </c>
      <c r="F362" s="193">
        <v>187733</v>
      </c>
      <c r="G362" s="193">
        <v>213838.897</v>
      </c>
      <c r="H362" s="107">
        <f t="shared" si="8"/>
        <v>-26105.896999999997</v>
      </c>
      <c r="I362" s="107">
        <v>305324</v>
      </c>
      <c r="J362" s="166"/>
      <c r="K362" s="166"/>
    </row>
    <row r="363" spans="1:11">
      <c r="A363" s="190">
        <v>6</v>
      </c>
      <c r="B363" s="190">
        <v>4</v>
      </c>
      <c r="C363" s="190">
        <v>7</v>
      </c>
      <c r="D363" s="190">
        <v>19059</v>
      </c>
      <c r="E363" s="191" t="s">
        <v>547</v>
      </c>
      <c r="F363" s="193">
        <v>4600</v>
      </c>
      <c r="G363" s="193">
        <v>4557</v>
      </c>
      <c r="H363" s="107">
        <f t="shared" si="8"/>
        <v>43</v>
      </c>
      <c r="I363" s="107">
        <v>0</v>
      </c>
      <c r="J363" s="166"/>
      <c r="K363" s="166"/>
    </row>
    <row r="364" spans="1:11">
      <c r="A364" s="190">
        <v>6</v>
      </c>
      <c r="B364" s="190">
        <v>4</v>
      </c>
      <c r="C364" s="190">
        <v>7</v>
      </c>
      <c r="D364" s="190">
        <v>19072</v>
      </c>
      <c r="E364" s="191" t="s">
        <v>702</v>
      </c>
      <c r="F364" s="193">
        <v>24500</v>
      </c>
      <c r="G364" s="107">
        <v>0</v>
      </c>
      <c r="H364" s="107">
        <f t="shared" si="8"/>
        <v>24500</v>
      </c>
      <c r="I364" s="107">
        <v>0</v>
      </c>
      <c r="J364" s="166"/>
      <c r="K364" s="166"/>
    </row>
    <row r="365" spans="1:11">
      <c r="A365" s="190">
        <v>6</v>
      </c>
      <c r="B365" s="190">
        <v>4</v>
      </c>
      <c r="C365" s="190">
        <v>7</v>
      </c>
      <c r="D365" s="190">
        <v>98011</v>
      </c>
      <c r="E365" s="191" t="s">
        <v>157</v>
      </c>
      <c r="F365" s="193">
        <v>2615</v>
      </c>
      <c r="G365" s="107">
        <v>0</v>
      </c>
      <c r="H365" s="107">
        <f t="shared" si="8"/>
        <v>2615</v>
      </c>
      <c r="I365" s="107">
        <v>1934</v>
      </c>
      <c r="J365" s="166"/>
      <c r="K365" s="166"/>
    </row>
    <row r="366" spans="1:11">
      <c r="A366" s="190">
        <v>6</v>
      </c>
      <c r="B366" s="190">
        <v>4</v>
      </c>
      <c r="C366" s="190">
        <v>8</v>
      </c>
      <c r="D366" s="190">
        <v>19002</v>
      </c>
      <c r="E366" s="191" t="s">
        <v>287</v>
      </c>
      <c r="F366" s="107">
        <v>0</v>
      </c>
      <c r="G366" s="107">
        <v>0</v>
      </c>
      <c r="H366" s="107">
        <f t="shared" si="8"/>
        <v>0</v>
      </c>
      <c r="I366" s="107">
        <v>1350</v>
      </c>
      <c r="J366" s="166"/>
      <c r="K366" s="166"/>
    </row>
    <row r="367" spans="1:11" hidden="1">
      <c r="A367" s="227">
        <v>6</v>
      </c>
      <c r="B367" s="227">
        <v>4</v>
      </c>
      <c r="C367" s="227">
        <v>8</v>
      </c>
      <c r="D367" s="227">
        <v>98011</v>
      </c>
      <c r="E367" s="228" t="s">
        <v>157</v>
      </c>
      <c r="F367" s="229">
        <v>0</v>
      </c>
      <c r="G367" s="107">
        <v>0</v>
      </c>
      <c r="H367" s="218">
        <f t="shared" si="8"/>
        <v>0</v>
      </c>
      <c r="I367" s="218">
        <v>0</v>
      </c>
      <c r="J367" s="166"/>
      <c r="K367" s="166"/>
    </row>
    <row r="368" spans="1:11">
      <c r="A368" s="190">
        <v>6</v>
      </c>
      <c r="B368" s="190">
        <v>5</v>
      </c>
      <c r="C368" s="190">
        <v>1</v>
      </c>
      <c r="D368" s="190">
        <v>78012</v>
      </c>
      <c r="E368" s="191" t="s">
        <v>289</v>
      </c>
      <c r="F368" s="193">
        <v>165</v>
      </c>
      <c r="G368" s="107">
        <v>0</v>
      </c>
      <c r="H368" s="107">
        <f t="shared" si="8"/>
        <v>165</v>
      </c>
      <c r="I368" s="107">
        <v>0</v>
      </c>
      <c r="J368" s="166"/>
      <c r="K368" s="166"/>
    </row>
    <row r="369" spans="1:11">
      <c r="A369" s="190">
        <v>6</v>
      </c>
      <c r="B369" s="190">
        <v>5</v>
      </c>
      <c r="C369" s="190">
        <v>1</v>
      </c>
      <c r="D369" s="190">
        <v>78013</v>
      </c>
      <c r="E369" s="191" t="s">
        <v>290</v>
      </c>
      <c r="F369" s="193">
        <v>1479</v>
      </c>
      <c r="G369" s="193">
        <v>8769.0079999999998</v>
      </c>
      <c r="H369" s="107">
        <f t="shared" si="8"/>
        <v>-7290.0079999999998</v>
      </c>
      <c r="I369" s="107">
        <v>336464</v>
      </c>
      <c r="J369" s="166"/>
      <c r="K369" s="166"/>
    </row>
    <row r="370" spans="1:11" hidden="1">
      <c r="A370" s="227">
        <v>6</v>
      </c>
      <c r="B370" s="227">
        <v>5</v>
      </c>
      <c r="C370" s="227">
        <v>1</v>
      </c>
      <c r="D370" s="227">
        <v>78017</v>
      </c>
      <c r="E370" s="228" t="s">
        <v>350</v>
      </c>
      <c r="F370" s="229">
        <v>0</v>
      </c>
      <c r="G370" s="229">
        <v>0</v>
      </c>
      <c r="H370" s="218">
        <f t="shared" si="8"/>
        <v>0</v>
      </c>
      <c r="I370" s="218">
        <v>0</v>
      </c>
      <c r="J370" s="166"/>
      <c r="K370" s="166"/>
    </row>
    <row r="371" spans="1:11">
      <c r="A371" s="190">
        <v>6</v>
      </c>
      <c r="B371" s="190">
        <v>5</v>
      </c>
      <c r="C371" s="190">
        <v>1</v>
      </c>
      <c r="D371" s="190">
        <v>78311</v>
      </c>
      <c r="E371" s="191" t="s">
        <v>777</v>
      </c>
      <c r="F371" s="193">
        <v>4897057</v>
      </c>
      <c r="G371" s="193">
        <v>3422142.6860000002</v>
      </c>
      <c r="H371" s="107">
        <f t="shared" si="8"/>
        <v>1474914.3139999998</v>
      </c>
      <c r="I371" s="107">
        <v>4623355</v>
      </c>
      <c r="J371" s="166"/>
      <c r="K371" s="166"/>
    </row>
    <row r="372" spans="1:11">
      <c r="A372" s="190">
        <v>6</v>
      </c>
      <c r="B372" s="190">
        <v>5</v>
      </c>
      <c r="C372" s="190">
        <v>1</v>
      </c>
      <c r="D372" s="190">
        <v>78312</v>
      </c>
      <c r="E372" s="191" t="s">
        <v>777</v>
      </c>
      <c r="F372" s="193">
        <v>241272</v>
      </c>
      <c r="G372" s="193">
        <v>180860.321</v>
      </c>
      <c r="H372" s="107">
        <f t="shared" si="8"/>
        <v>60411.679000000004</v>
      </c>
      <c r="I372" s="107">
        <v>231632</v>
      </c>
      <c r="J372" s="166"/>
      <c r="K372" s="166"/>
    </row>
    <row r="373" spans="1:11">
      <c r="A373" s="190">
        <v>6</v>
      </c>
      <c r="B373" s="190">
        <v>5</v>
      </c>
      <c r="C373" s="190">
        <v>1</v>
      </c>
      <c r="D373" s="190">
        <v>78313</v>
      </c>
      <c r="E373" s="191" t="s">
        <v>777</v>
      </c>
      <c r="F373" s="193">
        <v>49052</v>
      </c>
      <c r="G373" s="193">
        <v>45241.485000000001</v>
      </c>
      <c r="H373" s="107">
        <f t="shared" si="8"/>
        <v>3810.5149999999994</v>
      </c>
      <c r="I373" s="107">
        <v>88657</v>
      </c>
      <c r="J373" s="166"/>
      <c r="K373" s="166"/>
    </row>
    <row r="374" spans="1:11">
      <c r="A374" s="190">
        <v>6</v>
      </c>
      <c r="B374" s="190">
        <v>5</v>
      </c>
      <c r="C374" s="190">
        <v>1</v>
      </c>
      <c r="D374" s="190">
        <v>78314</v>
      </c>
      <c r="E374" s="191" t="s">
        <v>777</v>
      </c>
      <c r="F374" s="193">
        <v>180481</v>
      </c>
      <c r="G374" s="193">
        <v>166190.63699999999</v>
      </c>
      <c r="H374" s="107">
        <f t="shared" si="8"/>
        <v>14290.363000000012</v>
      </c>
      <c r="I374" s="107">
        <v>135602</v>
      </c>
      <c r="J374" s="166"/>
      <c r="K374" s="166"/>
    </row>
    <row r="375" spans="1:11">
      <c r="A375" s="190">
        <v>6</v>
      </c>
      <c r="B375" s="190">
        <v>5</v>
      </c>
      <c r="C375" s="190">
        <v>1</v>
      </c>
      <c r="D375" s="190">
        <v>78315</v>
      </c>
      <c r="E375" s="191" t="s">
        <v>777</v>
      </c>
      <c r="F375" s="193">
        <v>559596</v>
      </c>
      <c r="G375" s="193">
        <v>392807.04399999999</v>
      </c>
      <c r="H375" s="107">
        <f t="shared" si="8"/>
        <v>166788.95600000001</v>
      </c>
      <c r="I375" s="107">
        <v>892075</v>
      </c>
      <c r="J375" s="166"/>
      <c r="K375" s="166"/>
    </row>
    <row r="376" spans="1:11">
      <c r="A376" s="190">
        <v>6</v>
      </c>
      <c r="B376" s="190">
        <v>5</v>
      </c>
      <c r="C376" s="190">
        <v>1</v>
      </c>
      <c r="D376" s="190">
        <v>78316</v>
      </c>
      <c r="E376" s="191" t="s">
        <v>778</v>
      </c>
      <c r="F376" s="107">
        <v>0</v>
      </c>
      <c r="G376" s="107">
        <v>0</v>
      </c>
      <c r="H376" s="107">
        <f t="shared" si="8"/>
        <v>0</v>
      </c>
      <c r="I376" s="107">
        <v>8945</v>
      </c>
      <c r="J376" s="166"/>
      <c r="K376" s="166"/>
    </row>
    <row r="377" spans="1:11">
      <c r="A377" s="190">
        <v>6</v>
      </c>
      <c r="B377" s="190">
        <v>5</v>
      </c>
      <c r="C377" s="190">
        <v>1</v>
      </c>
      <c r="D377" s="190">
        <v>78317</v>
      </c>
      <c r="E377" s="191" t="s">
        <v>778</v>
      </c>
      <c r="F377" s="193">
        <v>1276</v>
      </c>
      <c r="G377" s="193">
        <v>5638</v>
      </c>
      <c r="H377" s="107">
        <f t="shared" si="8"/>
        <v>-4362</v>
      </c>
      <c r="I377" s="107">
        <v>4427</v>
      </c>
      <c r="J377" s="166"/>
      <c r="K377" s="166"/>
    </row>
    <row r="378" spans="1:11">
      <c r="A378" s="190">
        <v>6</v>
      </c>
      <c r="B378" s="190">
        <v>5</v>
      </c>
      <c r="C378" s="190">
        <v>1</v>
      </c>
      <c r="D378" s="190">
        <v>78318</v>
      </c>
      <c r="E378" s="191" t="s">
        <v>903</v>
      </c>
      <c r="F378" s="107">
        <v>0</v>
      </c>
      <c r="G378" s="193">
        <v>1540</v>
      </c>
      <c r="H378" s="107">
        <f t="shared" si="8"/>
        <v>-1540</v>
      </c>
      <c r="I378" s="107">
        <v>0</v>
      </c>
      <c r="J378" s="166"/>
      <c r="K378" s="166"/>
    </row>
    <row r="379" spans="1:11">
      <c r="A379" s="190">
        <v>6</v>
      </c>
      <c r="B379" s="190">
        <v>5</v>
      </c>
      <c r="C379" s="190">
        <v>1</v>
      </c>
      <c r="D379" s="190">
        <v>78319</v>
      </c>
      <c r="E379" s="191" t="s">
        <v>778</v>
      </c>
      <c r="F379" s="193">
        <v>42306</v>
      </c>
      <c r="G379" s="193">
        <v>40231</v>
      </c>
      <c r="H379" s="107">
        <f t="shared" si="8"/>
        <v>2075</v>
      </c>
      <c r="I379" s="107">
        <v>36855</v>
      </c>
      <c r="J379" s="166"/>
      <c r="K379" s="166"/>
    </row>
    <row r="380" spans="1:11">
      <c r="A380" s="190">
        <v>6</v>
      </c>
      <c r="B380" s="190">
        <v>5</v>
      </c>
      <c r="C380" s="190">
        <v>1</v>
      </c>
      <c r="D380" s="190">
        <v>78320</v>
      </c>
      <c r="E380" s="191" t="s">
        <v>779</v>
      </c>
      <c r="F380" s="193">
        <v>699073</v>
      </c>
      <c r="G380" s="193">
        <v>979305.70499999996</v>
      </c>
      <c r="H380" s="107">
        <f t="shared" si="8"/>
        <v>-280232.70499999996</v>
      </c>
      <c r="I380" s="107">
        <v>886680</v>
      </c>
      <c r="J380" s="166"/>
      <c r="K380" s="166"/>
    </row>
    <row r="381" spans="1:11">
      <c r="A381" s="190">
        <v>6</v>
      </c>
      <c r="B381" s="190">
        <v>5</v>
      </c>
      <c r="C381" s="190">
        <v>1</v>
      </c>
      <c r="D381" s="190">
        <v>78321</v>
      </c>
      <c r="E381" s="191" t="s">
        <v>780</v>
      </c>
      <c r="F381" s="193">
        <v>229857</v>
      </c>
      <c r="G381" s="193">
        <v>212591.79800000001</v>
      </c>
      <c r="H381" s="107">
        <f t="shared" si="8"/>
        <v>17265.20199999999</v>
      </c>
      <c r="I381" s="107">
        <v>177407</v>
      </c>
      <c r="J381" s="166"/>
      <c r="K381" s="166"/>
    </row>
    <row r="382" spans="1:11">
      <c r="A382" s="190">
        <v>6</v>
      </c>
      <c r="B382" s="190">
        <v>5</v>
      </c>
      <c r="C382" s="190">
        <v>1</v>
      </c>
      <c r="D382" s="190">
        <v>78322</v>
      </c>
      <c r="E382" s="191" t="s">
        <v>781</v>
      </c>
      <c r="F382" s="193">
        <v>1011755</v>
      </c>
      <c r="G382" s="193">
        <v>1015997.797</v>
      </c>
      <c r="H382" s="107">
        <f t="shared" si="8"/>
        <v>-4242.7970000000205</v>
      </c>
      <c r="I382" s="107">
        <v>836743</v>
      </c>
      <c r="J382" s="166"/>
      <c r="K382" s="166"/>
    </row>
    <row r="383" spans="1:11">
      <c r="A383" s="190">
        <v>6</v>
      </c>
      <c r="B383" s="190">
        <v>5</v>
      </c>
      <c r="C383" s="190">
        <v>1</v>
      </c>
      <c r="D383" s="190">
        <v>78323</v>
      </c>
      <c r="E383" s="191" t="s">
        <v>781</v>
      </c>
      <c r="F383" s="193">
        <v>279960</v>
      </c>
      <c r="G383" s="193">
        <v>228719.878</v>
      </c>
      <c r="H383" s="107">
        <f t="shared" si="8"/>
        <v>51240.122000000003</v>
      </c>
      <c r="I383" s="107">
        <v>276293</v>
      </c>
      <c r="J383" s="166"/>
      <c r="K383" s="166"/>
    </row>
    <row r="384" spans="1:11">
      <c r="A384" s="190">
        <v>6</v>
      </c>
      <c r="B384" s="190">
        <v>5</v>
      </c>
      <c r="C384" s="190">
        <v>1</v>
      </c>
      <c r="D384" s="190">
        <v>78324</v>
      </c>
      <c r="E384" s="191" t="s">
        <v>781</v>
      </c>
      <c r="F384" s="193">
        <v>115760</v>
      </c>
      <c r="G384" s="193">
        <v>82522.936000000002</v>
      </c>
      <c r="H384" s="107">
        <f t="shared" si="8"/>
        <v>33237.063999999998</v>
      </c>
      <c r="I384" s="107">
        <v>35406</v>
      </c>
      <c r="J384" s="166"/>
      <c r="K384" s="166"/>
    </row>
    <row r="385" spans="1:11">
      <c r="A385" s="190">
        <v>6</v>
      </c>
      <c r="B385" s="190">
        <v>5</v>
      </c>
      <c r="C385" s="190">
        <v>1</v>
      </c>
      <c r="D385" s="190">
        <v>78325</v>
      </c>
      <c r="E385" s="191" t="s">
        <v>781</v>
      </c>
      <c r="F385" s="193">
        <v>117312</v>
      </c>
      <c r="G385" s="193">
        <v>74872.790999999997</v>
      </c>
      <c r="H385" s="107">
        <f t="shared" si="8"/>
        <v>42439.209000000003</v>
      </c>
      <c r="I385" s="107">
        <v>51710</v>
      </c>
      <c r="J385" s="166"/>
      <c r="K385" s="166"/>
    </row>
    <row r="386" spans="1:11">
      <c r="A386" s="190">
        <v>6</v>
      </c>
      <c r="B386" s="190">
        <v>5</v>
      </c>
      <c r="C386" s="190">
        <v>1</v>
      </c>
      <c r="D386" s="190">
        <v>78326</v>
      </c>
      <c r="E386" s="191" t="s">
        <v>781</v>
      </c>
      <c r="F386" s="193">
        <v>368865</v>
      </c>
      <c r="G386" s="193">
        <v>124887.58</v>
      </c>
      <c r="H386" s="107">
        <f t="shared" si="8"/>
        <v>243977.41999999998</v>
      </c>
      <c r="I386" s="107">
        <v>107381</v>
      </c>
      <c r="J386" s="166"/>
      <c r="K386" s="166"/>
    </row>
    <row r="387" spans="1:11">
      <c r="A387" s="190">
        <v>6</v>
      </c>
      <c r="B387" s="190">
        <v>5</v>
      </c>
      <c r="C387" s="190">
        <v>1</v>
      </c>
      <c r="D387" s="190">
        <v>78327</v>
      </c>
      <c r="E387" s="191" t="s">
        <v>779</v>
      </c>
      <c r="F387" s="193">
        <v>4311</v>
      </c>
      <c r="G387" s="193">
        <v>3553.5</v>
      </c>
      <c r="H387" s="107">
        <f t="shared" si="8"/>
        <v>757.5</v>
      </c>
      <c r="I387" s="107">
        <v>681</v>
      </c>
      <c r="J387" s="166"/>
      <c r="K387" s="166"/>
    </row>
    <row r="388" spans="1:11">
      <c r="A388" s="190">
        <v>6</v>
      </c>
      <c r="B388" s="190">
        <v>5</v>
      </c>
      <c r="C388" s="190">
        <v>1</v>
      </c>
      <c r="D388" s="190">
        <v>78328</v>
      </c>
      <c r="E388" s="191" t="s">
        <v>779</v>
      </c>
      <c r="F388" s="193">
        <v>21126</v>
      </c>
      <c r="G388" s="193">
        <v>13197.596</v>
      </c>
      <c r="H388" s="107">
        <f t="shared" si="8"/>
        <v>7928.4040000000005</v>
      </c>
      <c r="I388" s="107">
        <v>4837</v>
      </c>
      <c r="J388" s="166"/>
      <c r="K388" s="166"/>
    </row>
    <row r="389" spans="1:11">
      <c r="A389" s="190">
        <v>6</v>
      </c>
      <c r="B389" s="190">
        <v>5</v>
      </c>
      <c r="C389" s="190">
        <v>1</v>
      </c>
      <c r="D389" s="190">
        <v>78329</v>
      </c>
      <c r="E389" s="191" t="s">
        <v>779</v>
      </c>
      <c r="F389" s="107">
        <v>0</v>
      </c>
      <c r="G389" s="193">
        <v>2526.6999999999998</v>
      </c>
      <c r="H389" s="107">
        <f t="shared" si="8"/>
        <v>-2526.6999999999998</v>
      </c>
      <c r="I389" s="107">
        <v>0</v>
      </c>
      <c r="J389" s="166"/>
      <c r="K389" s="166"/>
    </row>
    <row r="390" spans="1:11">
      <c r="A390" s="190">
        <v>6</v>
      </c>
      <c r="B390" s="190">
        <v>5</v>
      </c>
      <c r="C390" s="190">
        <v>1</v>
      </c>
      <c r="D390" s="190">
        <v>78330</v>
      </c>
      <c r="E390" s="191" t="s">
        <v>779</v>
      </c>
      <c r="F390" s="193">
        <v>3080</v>
      </c>
      <c r="G390" s="193">
        <v>3435</v>
      </c>
      <c r="H390" s="107">
        <f t="shared" si="8"/>
        <v>-355</v>
      </c>
      <c r="I390" s="107">
        <v>0</v>
      </c>
      <c r="J390" s="166"/>
      <c r="K390" s="166"/>
    </row>
    <row r="391" spans="1:11">
      <c r="A391" s="190">
        <v>6</v>
      </c>
      <c r="B391" s="190">
        <v>5</v>
      </c>
      <c r="C391" s="190">
        <v>1</v>
      </c>
      <c r="D391" s="190">
        <v>78331</v>
      </c>
      <c r="E391" s="191" t="s">
        <v>779</v>
      </c>
      <c r="F391" s="193">
        <v>45600</v>
      </c>
      <c r="G391" s="193">
        <v>21320.6</v>
      </c>
      <c r="H391" s="107">
        <f t="shared" si="8"/>
        <v>24279.4</v>
      </c>
      <c r="I391" s="107">
        <v>134936</v>
      </c>
      <c r="J391" s="166"/>
      <c r="K391" s="166"/>
    </row>
    <row r="392" spans="1:11">
      <c r="A392" s="190">
        <v>6</v>
      </c>
      <c r="B392" s="190">
        <v>5</v>
      </c>
      <c r="C392" s="190">
        <v>1</v>
      </c>
      <c r="D392" s="190">
        <v>78334</v>
      </c>
      <c r="E392" s="191" t="s">
        <v>777</v>
      </c>
      <c r="F392" s="193">
        <v>1469</v>
      </c>
      <c r="G392" s="193">
        <v>3409.75</v>
      </c>
      <c r="H392" s="107">
        <f t="shared" si="8"/>
        <v>-1940.75</v>
      </c>
      <c r="I392" s="107">
        <v>4691</v>
      </c>
      <c r="J392" s="166"/>
      <c r="K392" s="166"/>
    </row>
    <row r="393" spans="1:11">
      <c r="A393" s="190">
        <v>6</v>
      </c>
      <c r="B393" s="190">
        <v>5</v>
      </c>
      <c r="C393" s="190">
        <v>1</v>
      </c>
      <c r="D393" s="190">
        <v>78335</v>
      </c>
      <c r="E393" s="191" t="s">
        <v>778</v>
      </c>
      <c r="F393" s="193">
        <v>1260</v>
      </c>
      <c r="G393" s="193">
        <v>1260</v>
      </c>
      <c r="H393" s="107">
        <f t="shared" si="8"/>
        <v>0</v>
      </c>
      <c r="I393" s="107">
        <v>1260</v>
      </c>
      <c r="J393" s="166"/>
      <c r="K393" s="166"/>
    </row>
    <row r="394" spans="1:11">
      <c r="A394" s="190">
        <v>6</v>
      </c>
      <c r="B394" s="190">
        <v>5</v>
      </c>
      <c r="C394" s="190">
        <v>1</v>
      </c>
      <c r="D394" s="190">
        <v>78336</v>
      </c>
      <c r="E394" s="191" t="s">
        <v>904</v>
      </c>
      <c r="F394" s="193">
        <v>388338</v>
      </c>
      <c r="G394" s="193">
        <v>388335.35800000001</v>
      </c>
      <c r="H394" s="107">
        <f t="shared" si="8"/>
        <v>2.6419999999925494</v>
      </c>
      <c r="I394" s="107">
        <v>76048</v>
      </c>
      <c r="J394" s="166"/>
      <c r="K394" s="166"/>
    </row>
    <row r="395" spans="1:11" hidden="1">
      <c r="A395" s="227">
        <v>6</v>
      </c>
      <c r="B395" s="227">
        <v>5</v>
      </c>
      <c r="C395" s="227">
        <v>2</v>
      </c>
      <c r="D395" s="227">
        <v>78013</v>
      </c>
      <c r="E395" s="228" t="s">
        <v>290</v>
      </c>
      <c r="F395" s="229">
        <v>0</v>
      </c>
      <c r="G395" s="229">
        <v>0</v>
      </c>
      <c r="H395" s="218">
        <f t="shared" si="8"/>
        <v>0</v>
      </c>
      <c r="I395" s="218">
        <v>0</v>
      </c>
      <c r="J395" s="166"/>
      <c r="K395" s="166"/>
    </row>
    <row r="396" spans="1:11">
      <c r="A396" s="190">
        <v>6</v>
      </c>
      <c r="B396" s="190">
        <v>5</v>
      </c>
      <c r="C396" s="190">
        <v>2</v>
      </c>
      <c r="D396" s="190">
        <v>78311</v>
      </c>
      <c r="E396" s="191" t="s">
        <v>777</v>
      </c>
      <c r="F396" s="193">
        <v>2754</v>
      </c>
      <c r="G396" s="193">
        <v>2653.87</v>
      </c>
      <c r="H396" s="107">
        <f t="shared" si="8"/>
        <v>100.13000000000011</v>
      </c>
      <c r="I396" s="107">
        <v>2268</v>
      </c>
      <c r="J396" s="166"/>
      <c r="K396" s="166"/>
    </row>
    <row r="397" spans="1:11">
      <c r="A397" s="190">
        <v>6</v>
      </c>
      <c r="B397" s="190">
        <v>5</v>
      </c>
      <c r="C397" s="190">
        <v>2</v>
      </c>
      <c r="D397" s="190">
        <v>78312</v>
      </c>
      <c r="E397" s="191" t="s">
        <v>777</v>
      </c>
      <c r="F397" s="193">
        <v>526</v>
      </c>
      <c r="G397" s="193">
        <v>525.98</v>
      </c>
      <c r="H397" s="107">
        <v>0</v>
      </c>
      <c r="I397" s="107">
        <v>315</v>
      </c>
      <c r="J397" s="166"/>
      <c r="K397" s="166"/>
    </row>
    <row r="398" spans="1:11" hidden="1">
      <c r="A398" s="227">
        <v>6</v>
      </c>
      <c r="B398" s="227">
        <v>5</v>
      </c>
      <c r="C398" s="227">
        <v>2</v>
      </c>
      <c r="D398" s="227">
        <v>78313</v>
      </c>
      <c r="E398" s="228" t="s">
        <v>777</v>
      </c>
      <c r="F398" s="229">
        <v>0</v>
      </c>
      <c r="G398" s="229">
        <v>0</v>
      </c>
      <c r="H398" s="218">
        <f t="shared" si="8"/>
        <v>0</v>
      </c>
      <c r="I398" s="218">
        <v>0</v>
      </c>
      <c r="J398" s="166"/>
      <c r="K398" s="166"/>
    </row>
    <row r="399" spans="1:11" hidden="1">
      <c r="A399" s="227">
        <v>6</v>
      </c>
      <c r="B399" s="227">
        <v>5</v>
      </c>
      <c r="C399" s="227">
        <v>2</v>
      </c>
      <c r="D399" s="227">
        <v>78314</v>
      </c>
      <c r="E399" s="228" t="s">
        <v>777</v>
      </c>
      <c r="F399" s="229">
        <v>0</v>
      </c>
      <c r="G399" s="229">
        <v>0</v>
      </c>
      <c r="H399" s="218">
        <f t="shared" ref="H399:H464" si="9">F399-G399</f>
        <v>0</v>
      </c>
      <c r="I399" s="218">
        <v>0</v>
      </c>
      <c r="J399" s="166"/>
      <c r="K399" s="166"/>
    </row>
    <row r="400" spans="1:11">
      <c r="A400" s="190">
        <v>6</v>
      </c>
      <c r="B400" s="190">
        <v>5</v>
      </c>
      <c r="C400" s="190">
        <v>2</v>
      </c>
      <c r="D400" s="190">
        <v>78315</v>
      </c>
      <c r="E400" s="191" t="s">
        <v>777</v>
      </c>
      <c r="F400" s="193">
        <v>6019</v>
      </c>
      <c r="G400" s="193">
        <v>6018.35</v>
      </c>
      <c r="H400" s="107">
        <f t="shared" si="9"/>
        <v>0.6499999999996362</v>
      </c>
      <c r="I400" s="107">
        <v>2357</v>
      </c>
      <c r="J400" s="166"/>
      <c r="K400" s="166"/>
    </row>
    <row r="401" spans="1:11">
      <c r="A401" s="190">
        <v>6</v>
      </c>
      <c r="B401" s="190">
        <v>5</v>
      </c>
      <c r="C401" s="190">
        <v>2</v>
      </c>
      <c r="D401" s="190">
        <v>78317</v>
      </c>
      <c r="E401" s="191" t="s">
        <v>950</v>
      </c>
      <c r="F401" s="107">
        <v>0</v>
      </c>
      <c r="G401" s="193">
        <v>7590</v>
      </c>
      <c r="H401" s="107">
        <f t="shared" si="9"/>
        <v>-7590</v>
      </c>
      <c r="I401" s="107">
        <v>0</v>
      </c>
      <c r="J401" s="166"/>
      <c r="K401" s="166"/>
    </row>
    <row r="402" spans="1:11">
      <c r="A402" s="190">
        <v>6</v>
      </c>
      <c r="B402" s="190">
        <v>5</v>
      </c>
      <c r="C402" s="190">
        <v>2</v>
      </c>
      <c r="D402" s="190">
        <v>78321</v>
      </c>
      <c r="E402" s="191" t="s">
        <v>780</v>
      </c>
      <c r="F402" s="193">
        <v>3036</v>
      </c>
      <c r="G402" s="193">
        <v>3036</v>
      </c>
      <c r="H402" s="107">
        <f t="shared" si="9"/>
        <v>0</v>
      </c>
      <c r="I402" s="107">
        <v>2919</v>
      </c>
      <c r="J402" s="166"/>
      <c r="K402" s="166"/>
    </row>
    <row r="403" spans="1:11">
      <c r="A403" s="190">
        <v>6</v>
      </c>
      <c r="B403" s="190">
        <v>5</v>
      </c>
      <c r="C403" s="190">
        <v>2</v>
      </c>
      <c r="D403" s="190">
        <v>78322</v>
      </c>
      <c r="E403" s="191" t="s">
        <v>781</v>
      </c>
      <c r="F403" s="193">
        <v>17483</v>
      </c>
      <c r="G403" s="193">
        <v>11674.3</v>
      </c>
      <c r="H403" s="107">
        <f t="shared" si="9"/>
        <v>5808.7000000000007</v>
      </c>
      <c r="I403" s="107">
        <v>33183</v>
      </c>
      <c r="J403" s="166"/>
      <c r="K403" s="166"/>
    </row>
    <row r="404" spans="1:11">
      <c r="A404" s="190">
        <v>6</v>
      </c>
      <c r="B404" s="190">
        <v>5</v>
      </c>
      <c r="C404" s="190">
        <v>2</v>
      </c>
      <c r="D404" s="190">
        <v>78323</v>
      </c>
      <c r="E404" s="191" t="s">
        <v>781</v>
      </c>
      <c r="F404" s="193">
        <v>2837</v>
      </c>
      <c r="G404" s="193">
        <v>2081.75</v>
      </c>
      <c r="H404" s="107">
        <f t="shared" si="9"/>
        <v>755.25</v>
      </c>
      <c r="I404" s="107">
        <v>4490</v>
      </c>
      <c r="J404" s="166"/>
      <c r="K404" s="166"/>
    </row>
    <row r="405" spans="1:11">
      <c r="A405" s="190">
        <v>6</v>
      </c>
      <c r="B405" s="190">
        <v>5</v>
      </c>
      <c r="C405" s="190">
        <v>2</v>
      </c>
      <c r="D405" s="190">
        <v>78324</v>
      </c>
      <c r="E405" s="191" t="s">
        <v>781</v>
      </c>
      <c r="F405" s="107">
        <v>0</v>
      </c>
      <c r="G405" s="193">
        <v>1144</v>
      </c>
      <c r="H405" s="107">
        <f t="shared" si="9"/>
        <v>-1144</v>
      </c>
      <c r="I405" s="107">
        <v>1160</v>
      </c>
      <c r="J405" s="166"/>
      <c r="K405" s="166"/>
    </row>
    <row r="406" spans="1:11">
      <c r="A406" s="190">
        <v>6</v>
      </c>
      <c r="B406" s="190">
        <v>5</v>
      </c>
      <c r="C406" s="190">
        <v>2</v>
      </c>
      <c r="D406" s="190">
        <v>78325</v>
      </c>
      <c r="E406" s="191" t="s">
        <v>781</v>
      </c>
      <c r="F406" s="193">
        <v>900</v>
      </c>
      <c r="G406" s="193">
        <v>900</v>
      </c>
      <c r="H406" s="107">
        <f t="shared" si="9"/>
        <v>0</v>
      </c>
      <c r="I406" s="107">
        <v>19217</v>
      </c>
      <c r="J406" s="166"/>
      <c r="K406" s="166"/>
    </row>
    <row r="407" spans="1:11">
      <c r="A407" s="190">
        <v>6</v>
      </c>
      <c r="B407" s="190">
        <v>5</v>
      </c>
      <c r="C407" s="190">
        <v>2</v>
      </c>
      <c r="D407" s="190">
        <v>78326</v>
      </c>
      <c r="E407" s="191" t="s">
        <v>781</v>
      </c>
      <c r="F407" s="193">
        <v>1507</v>
      </c>
      <c r="G407" s="193">
        <v>1186.96</v>
      </c>
      <c r="H407" s="107">
        <f t="shared" si="9"/>
        <v>320.03999999999996</v>
      </c>
      <c r="I407" s="107">
        <v>480</v>
      </c>
      <c r="J407" s="166"/>
      <c r="K407" s="166"/>
    </row>
    <row r="408" spans="1:11">
      <c r="A408" s="190">
        <v>6</v>
      </c>
      <c r="B408" s="190">
        <v>5</v>
      </c>
      <c r="C408" s="190">
        <v>2</v>
      </c>
      <c r="D408" s="190">
        <v>78327</v>
      </c>
      <c r="E408" s="191" t="s">
        <v>779</v>
      </c>
      <c r="F408" s="107">
        <v>0</v>
      </c>
      <c r="G408" s="193">
        <v>181.65</v>
      </c>
      <c r="H408" s="107">
        <f t="shared" si="9"/>
        <v>-181.65</v>
      </c>
      <c r="I408" s="107">
        <v>0</v>
      </c>
      <c r="J408" s="166"/>
      <c r="K408" s="166"/>
    </row>
    <row r="409" spans="1:11">
      <c r="A409" s="190">
        <v>6</v>
      </c>
      <c r="B409" s="190">
        <v>5</v>
      </c>
      <c r="C409" s="190">
        <v>2</v>
      </c>
      <c r="D409" s="190">
        <v>78328</v>
      </c>
      <c r="E409" s="191" t="s">
        <v>779</v>
      </c>
      <c r="F409" s="193">
        <v>80</v>
      </c>
      <c r="G409" s="193">
        <v>2279.1999999999998</v>
      </c>
      <c r="H409" s="107">
        <f t="shared" si="9"/>
        <v>-2199.1999999999998</v>
      </c>
      <c r="I409" s="107">
        <v>0</v>
      </c>
      <c r="J409" s="166"/>
      <c r="K409" s="166"/>
    </row>
    <row r="410" spans="1:11">
      <c r="A410" s="190">
        <v>6</v>
      </c>
      <c r="B410" s="190">
        <v>5</v>
      </c>
      <c r="C410" s="190">
        <v>2</v>
      </c>
      <c r="D410" s="190">
        <v>78329</v>
      </c>
      <c r="E410" s="191" t="s">
        <v>779</v>
      </c>
      <c r="F410" s="193">
        <v>2500</v>
      </c>
      <c r="G410" s="193">
        <v>3753</v>
      </c>
      <c r="H410" s="107">
        <f t="shared" si="9"/>
        <v>-1253</v>
      </c>
      <c r="I410" s="107">
        <v>2499</v>
      </c>
      <c r="J410" s="166"/>
      <c r="K410" s="166"/>
    </row>
    <row r="411" spans="1:11">
      <c r="A411" s="190">
        <v>6</v>
      </c>
      <c r="B411" s="190">
        <v>5</v>
      </c>
      <c r="C411" s="190">
        <v>2</v>
      </c>
      <c r="D411" s="190">
        <v>78331</v>
      </c>
      <c r="E411" s="191" t="s">
        <v>779</v>
      </c>
      <c r="F411" s="193">
        <v>1</v>
      </c>
      <c r="G411" s="107">
        <v>0</v>
      </c>
      <c r="H411" s="107">
        <f t="shared" si="9"/>
        <v>1</v>
      </c>
      <c r="I411" s="107">
        <v>0</v>
      </c>
      <c r="J411" s="166"/>
      <c r="K411" s="166"/>
    </row>
    <row r="412" spans="1:11">
      <c r="A412" s="190">
        <v>6</v>
      </c>
      <c r="B412" s="190">
        <v>5</v>
      </c>
      <c r="C412" s="190">
        <v>2</v>
      </c>
      <c r="D412" s="190">
        <v>78332</v>
      </c>
      <c r="E412" s="191" t="s">
        <v>951</v>
      </c>
      <c r="F412" s="193">
        <v>275</v>
      </c>
      <c r="G412" s="193">
        <v>274.99799999999999</v>
      </c>
      <c r="H412" s="107">
        <v>0</v>
      </c>
      <c r="I412" s="107">
        <v>0</v>
      </c>
      <c r="J412" s="166"/>
      <c r="K412" s="166"/>
    </row>
    <row r="413" spans="1:11">
      <c r="A413" s="190">
        <v>6</v>
      </c>
      <c r="B413" s="190">
        <v>5</v>
      </c>
      <c r="C413" s="190">
        <v>2</v>
      </c>
      <c r="D413" s="190">
        <v>78334</v>
      </c>
      <c r="E413" s="191" t="s">
        <v>777</v>
      </c>
      <c r="F413" s="193">
        <v>1793</v>
      </c>
      <c r="G413" s="193">
        <v>1793</v>
      </c>
      <c r="H413" s="107">
        <f t="shared" si="9"/>
        <v>0</v>
      </c>
      <c r="I413" s="107">
        <v>693</v>
      </c>
      <c r="J413" s="166"/>
      <c r="K413" s="166"/>
    </row>
    <row r="414" spans="1:11">
      <c r="A414" s="190">
        <v>6</v>
      </c>
      <c r="B414" s="190">
        <v>5</v>
      </c>
      <c r="C414" s="190">
        <v>3</v>
      </c>
      <c r="D414" s="190">
        <v>78021</v>
      </c>
      <c r="E414" s="191" t="s">
        <v>291</v>
      </c>
      <c r="F414" s="193">
        <v>2091108</v>
      </c>
      <c r="G414" s="193">
        <v>2151006.9879999999</v>
      </c>
      <c r="H414" s="107">
        <f t="shared" si="9"/>
        <v>-59898.987999999896</v>
      </c>
      <c r="I414" s="107">
        <v>1721918</v>
      </c>
      <c r="J414" s="166"/>
      <c r="K414" s="166"/>
    </row>
    <row r="415" spans="1:11">
      <c r="A415" s="190">
        <v>6</v>
      </c>
      <c r="B415" s="190">
        <v>5</v>
      </c>
      <c r="C415" s="190">
        <v>3</v>
      </c>
      <c r="D415" s="190">
        <v>78022</v>
      </c>
      <c r="E415" s="191" t="s">
        <v>292</v>
      </c>
      <c r="F415" s="193">
        <v>7915</v>
      </c>
      <c r="G415" s="193">
        <v>3964.0569999999998</v>
      </c>
      <c r="H415" s="107">
        <f t="shared" si="9"/>
        <v>3950.9430000000002</v>
      </c>
      <c r="I415" s="107">
        <v>11832</v>
      </c>
      <c r="J415" s="166"/>
      <c r="K415" s="166"/>
    </row>
    <row r="416" spans="1:11">
      <c r="A416" s="190">
        <v>6</v>
      </c>
      <c r="B416" s="190">
        <v>5</v>
      </c>
      <c r="C416" s="190">
        <v>3</v>
      </c>
      <c r="D416" s="190">
        <v>78023</v>
      </c>
      <c r="E416" s="191" t="s">
        <v>293</v>
      </c>
      <c r="F416" s="193">
        <v>441535</v>
      </c>
      <c r="G416" s="193">
        <v>435293.39500000002</v>
      </c>
      <c r="H416" s="107">
        <f t="shared" si="9"/>
        <v>6241.6049999999814</v>
      </c>
      <c r="I416" s="107">
        <v>453134</v>
      </c>
      <c r="J416" s="166"/>
      <c r="K416" s="166"/>
    </row>
    <row r="417" spans="1:11">
      <c r="A417" s="190">
        <v>6</v>
      </c>
      <c r="B417" s="190">
        <v>5</v>
      </c>
      <c r="C417" s="190">
        <v>3</v>
      </c>
      <c r="D417" s="190">
        <v>78024</v>
      </c>
      <c r="E417" s="191" t="s">
        <v>294</v>
      </c>
      <c r="F417" s="193">
        <v>19000</v>
      </c>
      <c r="G417" s="193">
        <v>18176.527999999998</v>
      </c>
      <c r="H417" s="107">
        <f t="shared" si="9"/>
        <v>823.47200000000157</v>
      </c>
      <c r="I417" s="107">
        <v>10650</v>
      </c>
      <c r="J417" s="166"/>
      <c r="K417" s="166"/>
    </row>
    <row r="418" spans="1:11">
      <c r="A418" s="190">
        <v>6</v>
      </c>
      <c r="B418" s="190">
        <v>5</v>
      </c>
      <c r="C418" s="190">
        <v>3</v>
      </c>
      <c r="D418" s="190">
        <v>78031</v>
      </c>
      <c r="E418" s="191" t="s">
        <v>0</v>
      </c>
      <c r="F418" s="193">
        <v>3012663</v>
      </c>
      <c r="G418" s="193">
        <v>3130117.3250000002</v>
      </c>
      <c r="H418" s="107">
        <f t="shared" si="9"/>
        <v>-117454.32500000019</v>
      </c>
      <c r="I418" s="107">
        <v>2127345</v>
      </c>
      <c r="J418" s="166"/>
      <c r="K418" s="166"/>
    </row>
    <row r="419" spans="1:11">
      <c r="A419" s="190">
        <v>6</v>
      </c>
      <c r="B419" s="190">
        <v>5</v>
      </c>
      <c r="C419" s="190">
        <v>3</v>
      </c>
      <c r="D419" s="190">
        <v>78034</v>
      </c>
      <c r="E419" s="191" t="s">
        <v>295</v>
      </c>
      <c r="F419" s="193">
        <v>11115902</v>
      </c>
      <c r="G419" s="193">
        <v>13778283.482000001</v>
      </c>
      <c r="H419" s="107">
        <f t="shared" si="9"/>
        <v>-2662381.4820000008</v>
      </c>
      <c r="I419" s="107">
        <v>12807119</v>
      </c>
      <c r="J419" s="166"/>
      <c r="K419" s="166"/>
    </row>
    <row r="420" spans="1:11">
      <c r="A420" s="190">
        <v>6</v>
      </c>
      <c r="B420" s="190">
        <v>5</v>
      </c>
      <c r="C420" s="190">
        <v>3</v>
      </c>
      <c r="D420" s="190">
        <v>78039</v>
      </c>
      <c r="E420" s="191" t="s">
        <v>905</v>
      </c>
      <c r="F420" s="193">
        <v>29980</v>
      </c>
      <c r="G420" s="193">
        <v>29726.833999999999</v>
      </c>
      <c r="H420" s="107">
        <f t="shared" si="9"/>
        <v>253.16600000000108</v>
      </c>
      <c r="I420" s="107">
        <v>57478</v>
      </c>
      <c r="J420" s="166"/>
      <c r="K420" s="166"/>
    </row>
    <row r="421" spans="1:11">
      <c r="A421" s="190">
        <v>6</v>
      </c>
      <c r="B421" s="190">
        <v>5</v>
      </c>
      <c r="C421" s="190">
        <v>3</v>
      </c>
      <c r="D421" s="190">
        <v>78041</v>
      </c>
      <c r="E421" s="191" t="s">
        <v>296</v>
      </c>
      <c r="F421" s="107">
        <v>0</v>
      </c>
      <c r="G421" s="193">
        <v>658.61199999999997</v>
      </c>
      <c r="H421" s="107">
        <f t="shared" si="9"/>
        <v>-658.61199999999997</v>
      </c>
      <c r="I421" s="107">
        <v>1855</v>
      </c>
      <c r="J421" s="166"/>
      <c r="K421" s="166"/>
    </row>
    <row r="422" spans="1:11">
      <c r="A422" s="190">
        <v>6</v>
      </c>
      <c r="B422" s="190">
        <v>5</v>
      </c>
      <c r="C422" s="190">
        <v>3</v>
      </c>
      <c r="D422" s="190">
        <v>78042</v>
      </c>
      <c r="E422" s="191" t="s">
        <v>297</v>
      </c>
      <c r="F422" s="193">
        <v>1971978</v>
      </c>
      <c r="G422" s="193">
        <v>3352756.2009999999</v>
      </c>
      <c r="H422" s="107">
        <f t="shared" si="9"/>
        <v>-1380778.2009999999</v>
      </c>
      <c r="I422" s="107">
        <v>2547216</v>
      </c>
      <c r="J422" s="166"/>
      <c r="K422" s="166"/>
    </row>
    <row r="423" spans="1:11">
      <c r="A423" s="190">
        <v>6</v>
      </c>
      <c r="B423" s="190">
        <v>5</v>
      </c>
      <c r="C423" s="190">
        <v>3</v>
      </c>
      <c r="D423" s="190">
        <v>78043</v>
      </c>
      <c r="E423" s="191" t="s">
        <v>1</v>
      </c>
      <c r="F423" s="193">
        <v>381429</v>
      </c>
      <c r="G423" s="193">
        <v>369763.99599999998</v>
      </c>
      <c r="H423" s="107">
        <f t="shared" si="9"/>
        <v>11665.004000000015</v>
      </c>
      <c r="I423" s="107">
        <v>577047</v>
      </c>
      <c r="J423" s="166"/>
      <c r="K423" s="166"/>
    </row>
    <row r="424" spans="1:11" hidden="1">
      <c r="A424" s="227">
        <v>6</v>
      </c>
      <c r="B424" s="227">
        <v>5</v>
      </c>
      <c r="C424" s="227">
        <v>4</v>
      </c>
      <c r="D424" s="227">
        <v>78051</v>
      </c>
      <c r="E424" s="228" t="s">
        <v>298</v>
      </c>
      <c r="F424" s="229">
        <v>0</v>
      </c>
      <c r="G424" s="229">
        <v>0</v>
      </c>
      <c r="H424" s="218">
        <f t="shared" si="9"/>
        <v>0</v>
      </c>
      <c r="I424" s="218">
        <v>0</v>
      </c>
      <c r="J424" s="166"/>
      <c r="K424" s="166"/>
    </row>
    <row r="425" spans="1:11">
      <c r="A425" s="190">
        <v>6</v>
      </c>
      <c r="B425" s="190">
        <v>5</v>
      </c>
      <c r="C425" s="190">
        <v>4</v>
      </c>
      <c r="D425" s="190">
        <v>78055</v>
      </c>
      <c r="E425" s="191" t="s">
        <v>548</v>
      </c>
      <c r="F425" s="193">
        <v>353048</v>
      </c>
      <c r="G425" s="193">
        <v>347617.13799999998</v>
      </c>
      <c r="H425" s="107">
        <f t="shared" si="9"/>
        <v>5430.8620000000228</v>
      </c>
      <c r="I425" s="107">
        <v>625652</v>
      </c>
      <c r="J425" s="166"/>
      <c r="K425" s="166"/>
    </row>
    <row r="426" spans="1:11">
      <c r="A426" s="190">
        <v>6</v>
      </c>
      <c r="B426" s="190">
        <v>5</v>
      </c>
      <c r="C426" s="190">
        <v>4</v>
      </c>
      <c r="D426" s="190">
        <v>78056</v>
      </c>
      <c r="E426" s="191" t="s">
        <v>549</v>
      </c>
      <c r="F426" s="193">
        <v>192560</v>
      </c>
      <c r="G426" s="193">
        <v>109616.095</v>
      </c>
      <c r="H426" s="107">
        <f t="shared" si="9"/>
        <v>82943.904999999999</v>
      </c>
      <c r="I426" s="107">
        <v>139126</v>
      </c>
      <c r="J426" s="166"/>
      <c r="K426" s="166"/>
    </row>
    <row r="427" spans="1:11">
      <c r="A427" s="190">
        <v>6</v>
      </c>
      <c r="B427" s="190">
        <v>5</v>
      </c>
      <c r="C427" s="190">
        <v>4</v>
      </c>
      <c r="D427" s="190">
        <v>78201</v>
      </c>
      <c r="E427" s="191" t="s">
        <v>550</v>
      </c>
      <c r="F427" s="193">
        <v>187925</v>
      </c>
      <c r="G427" s="193">
        <v>156815.53899999999</v>
      </c>
      <c r="H427" s="107">
        <f t="shared" si="9"/>
        <v>31109.46100000001</v>
      </c>
      <c r="I427" s="107">
        <v>110260</v>
      </c>
      <c r="J427" s="166"/>
      <c r="K427" s="166"/>
    </row>
    <row r="428" spans="1:11">
      <c r="A428" s="190">
        <v>6</v>
      </c>
      <c r="B428" s="190">
        <v>5</v>
      </c>
      <c r="C428" s="190">
        <v>4</v>
      </c>
      <c r="D428" s="190">
        <v>78202</v>
      </c>
      <c r="E428" s="191" t="s">
        <v>419</v>
      </c>
      <c r="F428" s="193">
        <v>142707</v>
      </c>
      <c r="G428" s="193">
        <v>97213.453999999998</v>
      </c>
      <c r="H428" s="107">
        <f t="shared" si="9"/>
        <v>45493.546000000002</v>
      </c>
      <c r="I428" s="107">
        <v>149586</v>
      </c>
      <c r="J428" s="166"/>
      <c r="K428" s="166"/>
    </row>
    <row r="429" spans="1:11">
      <c r="A429" s="190">
        <v>6</v>
      </c>
      <c r="B429" s="190">
        <v>5</v>
      </c>
      <c r="C429" s="190">
        <v>4</v>
      </c>
      <c r="D429" s="190">
        <v>78203</v>
      </c>
      <c r="E429" s="191" t="s">
        <v>420</v>
      </c>
      <c r="F429" s="193">
        <v>151109</v>
      </c>
      <c r="G429" s="193">
        <v>135073.77499999999</v>
      </c>
      <c r="H429" s="107">
        <f t="shared" si="9"/>
        <v>16035.225000000006</v>
      </c>
      <c r="I429" s="107">
        <v>113332</v>
      </c>
      <c r="J429" s="166"/>
      <c r="K429" s="166"/>
    </row>
    <row r="430" spans="1:11">
      <c r="A430" s="190">
        <v>6</v>
      </c>
      <c r="B430" s="190">
        <v>5</v>
      </c>
      <c r="C430" s="190">
        <v>4</v>
      </c>
      <c r="D430" s="190">
        <v>78204</v>
      </c>
      <c r="E430" s="191" t="s">
        <v>421</v>
      </c>
      <c r="F430" s="193">
        <v>500647</v>
      </c>
      <c r="G430" s="193">
        <v>509757.23599999998</v>
      </c>
      <c r="H430" s="107">
        <f t="shared" si="9"/>
        <v>-9110.2359999999753</v>
      </c>
      <c r="I430" s="107">
        <v>257517</v>
      </c>
      <c r="J430" s="166"/>
      <c r="K430" s="166"/>
    </row>
    <row r="431" spans="1:11">
      <c r="A431" s="190">
        <v>6</v>
      </c>
      <c r="B431" s="190">
        <v>5</v>
      </c>
      <c r="C431" s="190">
        <v>4</v>
      </c>
      <c r="D431" s="190">
        <v>78205</v>
      </c>
      <c r="E431" s="191" t="s">
        <v>398</v>
      </c>
      <c r="F431" s="193">
        <v>267802</v>
      </c>
      <c r="G431" s="193">
        <v>175793.913</v>
      </c>
      <c r="H431" s="107">
        <f t="shared" si="9"/>
        <v>92008.087</v>
      </c>
      <c r="I431" s="107">
        <v>181291</v>
      </c>
      <c r="J431" s="166"/>
      <c r="K431" s="166"/>
    </row>
    <row r="432" spans="1:11">
      <c r="A432" s="190">
        <v>6</v>
      </c>
      <c r="B432" s="190">
        <v>5</v>
      </c>
      <c r="C432" s="190">
        <v>4</v>
      </c>
      <c r="D432" s="190">
        <v>78206</v>
      </c>
      <c r="E432" s="191" t="s">
        <v>782</v>
      </c>
      <c r="F432" s="193">
        <v>30731</v>
      </c>
      <c r="G432" s="193">
        <v>22871.428</v>
      </c>
      <c r="H432" s="107">
        <f t="shared" si="9"/>
        <v>7859.5720000000001</v>
      </c>
      <c r="I432" s="107">
        <v>21843</v>
      </c>
      <c r="J432" s="166"/>
      <c r="K432" s="166"/>
    </row>
    <row r="433" spans="1:11">
      <c r="A433" s="190">
        <v>6</v>
      </c>
      <c r="B433" s="190">
        <v>5</v>
      </c>
      <c r="C433" s="190">
        <v>4</v>
      </c>
      <c r="D433" s="190">
        <v>78215</v>
      </c>
      <c r="E433" s="191" t="s">
        <v>422</v>
      </c>
      <c r="F433" s="193">
        <v>8590</v>
      </c>
      <c r="G433" s="193">
        <v>1701.5</v>
      </c>
      <c r="H433" s="107">
        <f t="shared" si="9"/>
        <v>6888.5</v>
      </c>
      <c r="I433" s="107">
        <v>11815</v>
      </c>
      <c r="J433" s="166"/>
      <c r="K433" s="166"/>
    </row>
    <row r="434" spans="1:11">
      <c r="A434" s="190">
        <v>6</v>
      </c>
      <c r="B434" s="190">
        <v>5</v>
      </c>
      <c r="C434" s="190">
        <v>5</v>
      </c>
      <c r="D434" s="190">
        <v>78032</v>
      </c>
      <c r="E434" s="191" t="s">
        <v>299</v>
      </c>
      <c r="F434" s="193">
        <v>43586</v>
      </c>
      <c r="G434" s="193">
        <v>43755.964</v>
      </c>
      <c r="H434" s="107">
        <f t="shared" si="9"/>
        <v>-169.96399999999994</v>
      </c>
      <c r="I434" s="107">
        <v>13445</v>
      </c>
      <c r="J434" s="166"/>
      <c r="K434" s="166"/>
    </row>
    <row r="435" spans="1:11">
      <c r="A435" s="190">
        <v>6</v>
      </c>
      <c r="B435" s="190">
        <v>5</v>
      </c>
      <c r="C435" s="190">
        <v>5</v>
      </c>
      <c r="D435" s="190">
        <v>78033</v>
      </c>
      <c r="E435" s="191" t="s">
        <v>551</v>
      </c>
      <c r="F435" s="193">
        <v>22</v>
      </c>
      <c r="G435" s="193">
        <v>22</v>
      </c>
      <c r="H435" s="107">
        <f t="shared" si="9"/>
        <v>0</v>
      </c>
      <c r="I435" s="107">
        <v>3216</v>
      </c>
      <c r="J435" s="166"/>
      <c r="K435" s="166"/>
    </row>
    <row r="436" spans="1:11">
      <c r="A436" s="190">
        <v>6</v>
      </c>
      <c r="B436" s="190">
        <v>5</v>
      </c>
      <c r="C436" s="190">
        <v>5</v>
      </c>
      <c r="D436" s="190">
        <v>78035</v>
      </c>
      <c r="E436" s="191" t="s">
        <v>300</v>
      </c>
      <c r="F436" s="193">
        <v>1698994</v>
      </c>
      <c r="G436" s="193">
        <v>2807320.8539999998</v>
      </c>
      <c r="H436" s="107">
        <f t="shared" si="9"/>
        <v>-1108326.8539999998</v>
      </c>
      <c r="I436" s="107">
        <v>2129053</v>
      </c>
      <c r="J436" s="166"/>
      <c r="K436" s="166"/>
    </row>
    <row r="437" spans="1:11">
      <c r="A437" s="190">
        <v>6</v>
      </c>
      <c r="B437" s="190">
        <v>5</v>
      </c>
      <c r="C437" s="190">
        <v>5</v>
      </c>
      <c r="D437" s="190">
        <v>78036</v>
      </c>
      <c r="E437" s="191" t="s">
        <v>301</v>
      </c>
      <c r="F437" s="193">
        <v>240</v>
      </c>
      <c r="G437" s="107">
        <v>0</v>
      </c>
      <c r="H437" s="107">
        <f t="shared" si="9"/>
        <v>240</v>
      </c>
      <c r="I437" s="107">
        <v>0</v>
      </c>
      <c r="J437" s="166"/>
      <c r="K437" s="166"/>
    </row>
    <row r="438" spans="1:11">
      <c r="A438" s="190">
        <v>6</v>
      </c>
      <c r="B438" s="190">
        <v>5</v>
      </c>
      <c r="C438" s="190">
        <v>5</v>
      </c>
      <c r="D438" s="190">
        <v>78037</v>
      </c>
      <c r="E438" s="191" t="s">
        <v>351</v>
      </c>
      <c r="F438" s="193">
        <v>370384</v>
      </c>
      <c r="G438" s="193">
        <v>477659.19</v>
      </c>
      <c r="H438" s="107">
        <f t="shared" si="9"/>
        <v>-107275.19</v>
      </c>
      <c r="I438" s="107">
        <v>104107</v>
      </c>
      <c r="J438" s="166"/>
      <c r="K438" s="166"/>
    </row>
    <row r="439" spans="1:11">
      <c r="A439" s="190">
        <v>6</v>
      </c>
      <c r="B439" s="190">
        <v>5</v>
      </c>
      <c r="C439" s="190">
        <v>5</v>
      </c>
      <c r="D439" s="190">
        <v>78038</v>
      </c>
      <c r="E439" s="191" t="s">
        <v>703</v>
      </c>
      <c r="F439" s="193">
        <v>62314</v>
      </c>
      <c r="G439" s="193">
        <v>61708.28</v>
      </c>
      <c r="H439" s="107">
        <f t="shared" si="9"/>
        <v>605.72000000000116</v>
      </c>
      <c r="I439" s="107">
        <v>43188</v>
      </c>
      <c r="J439" s="166"/>
      <c r="K439" s="166"/>
    </row>
    <row r="440" spans="1:11">
      <c r="A440" s="190">
        <v>6</v>
      </c>
      <c r="B440" s="190">
        <v>5</v>
      </c>
      <c r="C440" s="190">
        <v>5</v>
      </c>
      <c r="D440" s="190">
        <v>78041</v>
      </c>
      <c r="E440" s="191" t="s">
        <v>296</v>
      </c>
      <c r="F440" s="193">
        <v>25826</v>
      </c>
      <c r="G440" s="193">
        <v>41913.495999999999</v>
      </c>
      <c r="H440" s="107">
        <f t="shared" si="9"/>
        <v>-16087.495999999999</v>
      </c>
      <c r="I440" s="107">
        <v>16979</v>
      </c>
      <c r="J440" s="166"/>
      <c r="K440" s="166"/>
    </row>
    <row r="441" spans="1:11">
      <c r="A441" s="190">
        <v>6</v>
      </c>
      <c r="B441" s="190">
        <v>5</v>
      </c>
      <c r="C441" s="190">
        <v>5</v>
      </c>
      <c r="D441" s="190">
        <v>78044</v>
      </c>
      <c r="E441" s="191" t="s">
        <v>302</v>
      </c>
      <c r="F441" s="193">
        <v>164775</v>
      </c>
      <c r="G441" s="193">
        <v>166647.63500000001</v>
      </c>
      <c r="H441" s="107">
        <f t="shared" si="9"/>
        <v>-1872.6350000000093</v>
      </c>
      <c r="I441" s="107">
        <v>74918</v>
      </c>
      <c r="J441" s="166"/>
      <c r="K441" s="166"/>
    </row>
    <row r="442" spans="1:11">
      <c r="A442" s="190">
        <v>6</v>
      </c>
      <c r="B442" s="190">
        <v>5</v>
      </c>
      <c r="C442" s="190">
        <v>5</v>
      </c>
      <c r="D442" s="190">
        <v>78045</v>
      </c>
      <c r="E442" s="191" t="s">
        <v>552</v>
      </c>
      <c r="F442" s="193">
        <v>136402</v>
      </c>
      <c r="G442" s="193">
        <v>115942.06200000001</v>
      </c>
      <c r="H442" s="107">
        <f t="shared" si="9"/>
        <v>20459.937999999995</v>
      </c>
      <c r="I442" s="107">
        <v>320012</v>
      </c>
      <c r="J442" s="166"/>
      <c r="K442" s="166"/>
    </row>
    <row r="443" spans="1:11">
      <c r="A443" s="190">
        <v>6</v>
      </c>
      <c r="B443" s="190">
        <v>5</v>
      </c>
      <c r="C443" s="190">
        <v>5</v>
      </c>
      <c r="D443" s="190">
        <v>78046</v>
      </c>
      <c r="E443" s="191" t="s">
        <v>303</v>
      </c>
      <c r="F443" s="193">
        <v>2086220</v>
      </c>
      <c r="G443" s="193">
        <v>2282964.923</v>
      </c>
      <c r="H443" s="107">
        <f t="shared" si="9"/>
        <v>-196744.92299999995</v>
      </c>
      <c r="I443" s="107">
        <v>3006741</v>
      </c>
      <c r="J443" s="166"/>
      <c r="K443" s="166"/>
    </row>
    <row r="444" spans="1:11">
      <c r="A444" s="190">
        <v>6</v>
      </c>
      <c r="B444" s="190">
        <v>5</v>
      </c>
      <c r="C444" s="190">
        <v>5</v>
      </c>
      <c r="D444" s="190">
        <v>78047</v>
      </c>
      <c r="E444" s="191" t="s">
        <v>304</v>
      </c>
      <c r="F444" s="193">
        <v>430841</v>
      </c>
      <c r="G444" s="193">
        <v>221207.10699999999</v>
      </c>
      <c r="H444" s="107">
        <f t="shared" si="9"/>
        <v>209633.89300000001</v>
      </c>
      <c r="I444" s="107">
        <v>347386</v>
      </c>
      <c r="J444" s="166"/>
      <c r="K444" s="166"/>
    </row>
    <row r="445" spans="1:11">
      <c r="A445" s="190">
        <v>6</v>
      </c>
      <c r="B445" s="190">
        <v>5</v>
      </c>
      <c r="C445" s="190">
        <v>5</v>
      </c>
      <c r="D445" s="190">
        <v>78048</v>
      </c>
      <c r="E445" s="191" t="s">
        <v>820</v>
      </c>
      <c r="F445" s="193">
        <v>263843</v>
      </c>
      <c r="G445" s="193">
        <v>230832.27</v>
      </c>
      <c r="H445" s="107">
        <f t="shared" si="9"/>
        <v>33010.73000000001</v>
      </c>
      <c r="I445" s="107">
        <v>206637</v>
      </c>
      <c r="J445" s="166"/>
      <c r="K445" s="166"/>
    </row>
    <row r="446" spans="1:11">
      <c r="A446" s="190">
        <v>6</v>
      </c>
      <c r="B446" s="190">
        <v>5</v>
      </c>
      <c r="C446" s="190">
        <v>5</v>
      </c>
      <c r="D446" s="190">
        <v>78998</v>
      </c>
      <c r="E446" s="191" t="s">
        <v>305</v>
      </c>
      <c r="F446" s="193">
        <v>18328</v>
      </c>
      <c r="G446" s="193">
        <v>16053.955</v>
      </c>
      <c r="H446" s="107">
        <f t="shared" si="9"/>
        <v>2274.0450000000001</v>
      </c>
      <c r="I446" s="107">
        <v>39615</v>
      </c>
      <c r="J446" s="166"/>
      <c r="K446" s="166"/>
    </row>
    <row r="447" spans="1:11">
      <c r="A447" s="190">
        <v>6</v>
      </c>
      <c r="B447" s="190">
        <v>5</v>
      </c>
      <c r="C447" s="190">
        <v>5</v>
      </c>
      <c r="D447" s="190">
        <v>78999</v>
      </c>
      <c r="E447" s="191" t="s">
        <v>151</v>
      </c>
      <c r="F447" s="193">
        <v>330935</v>
      </c>
      <c r="G447" s="193">
        <v>262291.84000000003</v>
      </c>
      <c r="H447" s="107">
        <f t="shared" si="9"/>
        <v>68643.159999999974</v>
      </c>
      <c r="I447" s="107">
        <v>280524</v>
      </c>
      <c r="J447" s="166"/>
      <c r="K447" s="166"/>
    </row>
    <row r="448" spans="1:11" hidden="1">
      <c r="A448" s="227">
        <v>6</v>
      </c>
      <c r="B448" s="227">
        <v>5</v>
      </c>
      <c r="C448" s="227">
        <v>6</v>
      </c>
      <c r="D448" s="227">
        <v>78048</v>
      </c>
      <c r="E448" s="228" t="s">
        <v>820</v>
      </c>
      <c r="F448" s="229">
        <v>0</v>
      </c>
      <c r="G448" s="229">
        <v>0</v>
      </c>
      <c r="H448" s="218">
        <f t="shared" si="9"/>
        <v>0</v>
      </c>
      <c r="I448" s="218">
        <v>0</v>
      </c>
      <c r="J448" s="166"/>
      <c r="K448" s="166"/>
    </row>
    <row r="449" spans="1:11">
      <c r="A449" s="190">
        <v>6</v>
      </c>
      <c r="B449" s="190">
        <v>5</v>
      </c>
      <c r="C449" s="190">
        <v>6</v>
      </c>
      <c r="D449" s="190">
        <v>78049</v>
      </c>
      <c r="E449" s="191" t="s">
        <v>821</v>
      </c>
      <c r="F449" s="193">
        <v>315700</v>
      </c>
      <c r="G449" s="193">
        <v>306837.41899999999</v>
      </c>
      <c r="H449" s="107">
        <f t="shared" si="9"/>
        <v>8862.5810000000056</v>
      </c>
      <c r="I449" s="107">
        <v>397903</v>
      </c>
      <c r="J449" s="166"/>
      <c r="K449" s="166"/>
    </row>
    <row r="450" spans="1:11">
      <c r="A450" s="190">
        <v>6</v>
      </c>
      <c r="B450" s="190">
        <v>5</v>
      </c>
      <c r="C450" s="190">
        <v>6</v>
      </c>
      <c r="D450" s="190">
        <v>78091</v>
      </c>
      <c r="E450" s="191" t="s">
        <v>306</v>
      </c>
      <c r="F450" s="193">
        <v>402907</v>
      </c>
      <c r="G450" s="193">
        <v>439086.98599999998</v>
      </c>
      <c r="H450" s="107">
        <f t="shared" si="9"/>
        <v>-36179.985999999975</v>
      </c>
      <c r="I450" s="107">
        <v>1613254</v>
      </c>
      <c r="J450" s="166"/>
      <c r="K450" s="166"/>
    </row>
    <row r="451" spans="1:11">
      <c r="A451" s="190">
        <v>6</v>
      </c>
      <c r="B451" s="190">
        <v>5</v>
      </c>
      <c r="C451" s="190">
        <v>6</v>
      </c>
      <c r="D451" s="190">
        <v>78092</v>
      </c>
      <c r="E451" s="191" t="s">
        <v>307</v>
      </c>
      <c r="F451" s="193">
        <v>194536</v>
      </c>
      <c r="G451" s="193">
        <v>87237.164999999994</v>
      </c>
      <c r="H451" s="107">
        <f t="shared" si="9"/>
        <v>107298.83500000001</v>
      </c>
      <c r="I451" s="107">
        <v>165007</v>
      </c>
      <c r="J451" s="166"/>
      <c r="K451" s="166"/>
    </row>
    <row r="452" spans="1:11" hidden="1">
      <c r="A452" s="227">
        <v>6</v>
      </c>
      <c r="B452" s="227">
        <v>5</v>
      </c>
      <c r="C452" s="227">
        <v>6</v>
      </c>
      <c r="D452" s="227">
        <v>78093</v>
      </c>
      <c r="E452" s="228" t="s">
        <v>308</v>
      </c>
      <c r="F452" s="229">
        <v>0</v>
      </c>
      <c r="G452" s="229">
        <v>0</v>
      </c>
      <c r="H452" s="218">
        <f t="shared" si="9"/>
        <v>0</v>
      </c>
      <c r="I452" s="218">
        <v>0</v>
      </c>
      <c r="J452" s="166"/>
      <c r="K452" s="166"/>
    </row>
    <row r="453" spans="1:11">
      <c r="A453" s="190">
        <v>6</v>
      </c>
      <c r="B453" s="190">
        <v>5</v>
      </c>
      <c r="C453" s="190">
        <v>6</v>
      </c>
      <c r="D453" s="190">
        <v>78094</v>
      </c>
      <c r="E453" s="191" t="s">
        <v>309</v>
      </c>
      <c r="F453" s="193">
        <v>700000</v>
      </c>
      <c r="G453" s="193">
        <v>618388.04</v>
      </c>
      <c r="H453" s="107">
        <f t="shared" si="9"/>
        <v>81611.959999999963</v>
      </c>
      <c r="I453" s="107">
        <v>1808868</v>
      </c>
      <c r="J453" s="166"/>
      <c r="K453" s="166"/>
    </row>
    <row r="454" spans="1:11">
      <c r="A454" s="190">
        <v>6</v>
      </c>
      <c r="B454" s="190">
        <v>5</v>
      </c>
      <c r="C454" s="190">
        <v>6</v>
      </c>
      <c r="D454" s="190">
        <v>78111</v>
      </c>
      <c r="E454" s="191" t="s">
        <v>822</v>
      </c>
      <c r="F454" s="193">
        <v>455511</v>
      </c>
      <c r="G454" s="193">
        <v>313887.09600000002</v>
      </c>
      <c r="H454" s="107">
        <f t="shared" si="9"/>
        <v>141623.90399999998</v>
      </c>
      <c r="I454" s="107">
        <v>404769</v>
      </c>
      <c r="J454" s="166"/>
      <c r="K454" s="166"/>
    </row>
    <row r="455" spans="1:11">
      <c r="A455" s="190">
        <v>6</v>
      </c>
      <c r="B455" s="190">
        <v>5</v>
      </c>
      <c r="C455" s="190">
        <v>6</v>
      </c>
      <c r="D455" s="190">
        <v>78112</v>
      </c>
      <c r="E455" s="191" t="s">
        <v>310</v>
      </c>
      <c r="F455" s="193">
        <v>10000</v>
      </c>
      <c r="G455" s="107">
        <v>0</v>
      </c>
      <c r="H455" s="107">
        <f t="shared" si="9"/>
        <v>10000</v>
      </c>
      <c r="I455" s="107">
        <v>0</v>
      </c>
      <c r="J455" s="166"/>
      <c r="K455" s="166"/>
    </row>
    <row r="456" spans="1:11">
      <c r="A456" s="190">
        <v>6</v>
      </c>
      <c r="B456" s="190">
        <v>5</v>
      </c>
      <c r="C456" s="190">
        <v>6</v>
      </c>
      <c r="D456" s="190">
        <v>78113</v>
      </c>
      <c r="E456" s="191" t="s">
        <v>906</v>
      </c>
      <c r="F456" s="193">
        <v>474444</v>
      </c>
      <c r="G456" s="193">
        <v>418363.92499999999</v>
      </c>
      <c r="H456" s="107">
        <f t="shared" si="9"/>
        <v>56080.075000000012</v>
      </c>
      <c r="I456" s="107">
        <v>488468</v>
      </c>
      <c r="J456" s="166"/>
      <c r="K456" s="166"/>
    </row>
    <row r="457" spans="1:11" hidden="1">
      <c r="A457" s="227">
        <v>6</v>
      </c>
      <c r="B457" s="227">
        <v>5</v>
      </c>
      <c r="C457" s="227">
        <v>6</v>
      </c>
      <c r="D457" s="227">
        <v>78998</v>
      </c>
      <c r="E457" s="228" t="s">
        <v>305</v>
      </c>
      <c r="F457" s="229">
        <v>0</v>
      </c>
      <c r="G457" s="229">
        <v>0</v>
      </c>
      <c r="H457" s="218">
        <f t="shared" si="9"/>
        <v>0</v>
      </c>
      <c r="I457" s="218">
        <v>0</v>
      </c>
      <c r="J457" s="166"/>
      <c r="K457" s="166"/>
    </row>
    <row r="458" spans="1:11">
      <c r="A458" s="190">
        <v>6</v>
      </c>
      <c r="B458" s="190">
        <v>5</v>
      </c>
      <c r="C458" s="190">
        <v>6</v>
      </c>
      <c r="D458" s="190">
        <v>78999</v>
      </c>
      <c r="E458" s="191" t="s">
        <v>151</v>
      </c>
      <c r="F458" s="193">
        <v>524530</v>
      </c>
      <c r="G458" s="193">
        <v>486508.30300000001</v>
      </c>
      <c r="H458" s="107">
        <f t="shared" si="9"/>
        <v>38021.696999999986</v>
      </c>
      <c r="I458" s="107">
        <v>852848</v>
      </c>
      <c r="J458" s="166"/>
      <c r="K458" s="166"/>
    </row>
    <row r="459" spans="1:11">
      <c r="A459" s="190">
        <v>6</v>
      </c>
      <c r="B459" s="190">
        <v>6</v>
      </c>
      <c r="C459" s="190">
        <v>1</v>
      </c>
      <c r="D459" s="190">
        <v>63014</v>
      </c>
      <c r="E459" s="191" t="s">
        <v>236</v>
      </c>
      <c r="F459" s="193">
        <v>18000000</v>
      </c>
      <c r="G459" s="193">
        <v>21129256.197999999</v>
      </c>
      <c r="H459" s="107">
        <f t="shared" si="9"/>
        <v>-3129256.1979999989</v>
      </c>
      <c r="I459" s="107">
        <v>19521234</v>
      </c>
      <c r="J459" s="166"/>
      <c r="K459" s="166"/>
    </row>
    <row r="460" spans="1:11">
      <c r="A460" s="190">
        <v>6</v>
      </c>
      <c r="B460" s="190">
        <v>6</v>
      </c>
      <c r="C460" s="190">
        <v>1</v>
      </c>
      <c r="D460" s="190">
        <v>81901</v>
      </c>
      <c r="E460" s="191" t="s">
        <v>498</v>
      </c>
      <c r="F460" s="193">
        <v>352325643</v>
      </c>
      <c r="G460" s="193">
        <v>423507725.22899997</v>
      </c>
      <c r="H460" s="107">
        <f t="shared" si="9"/>
        <v>-71182082.228999972</v>
      </c>
      <c r="I460" s="107">
        <v>483245159</v>
      </c>
      <c r="J460" s="166"/>
      <c r="K460" s="166"/>
    </row>
    <row r="461" spans="1:11">
      <c r="A461" s="190">
        <v>6</v>
      </c>
      <c r="B461" s="190">
        <v>6</v>
      </c>
      <c r="C461" s="190">
        <v>1</v>
      </c>
      <c r="D461" s="190">
        <v>81902</v>
      </c>
      <c r="E461" s="191" t="s">
        <v>311</v>
      </c>
      <c r="F461" s="107">
        <v>0</v>
      </c>
      <c r="G461" s="193">
        <v>101758.39999999999</v>
      </c>
      <c r="H461" s="107">
        <f t="shared" si="9"/>
        <v>-101758.39999999999</v>
      </c>
      <c r="I461" s="107">
        <v>110621</v>
      </c>
      <c r="J461" s="166"/>
      <c r="K461" s="166"/>
    </row>
    <row r="462" spans="1:11">
      <c r="A462" s="190">
        <v>6</v>
      </c>
      <c r="B462" s="190">
        <v>6</v>
      </c>
      <c r="C462" s="190">
        <v>1</v>
      </c>
      <c r="D462" s="190">
        <v>81904</v>
      </c>
      <c r="E462" s="191" t="s">
        <v>907</v>
      </c>
      <c r="F462" s="193">
        <v>138758</v>
      </c>
      <c r="G462" s="193">
        <v>124690.65</v>
      </c>
      <c r="H462" s="107">
        <f t="shared" si="9"/>
        <v>14067.350000000006</v>
      </c>
      <c r="I462" s="107">
        <v>130398</v>
      </c>
      <c r="J462" s="166"/>
      <c r="K462" s="166"/>
    </row>
    <row r="463" spans="1:11">
      <c r="A463" s="190">
        <v>6</v>
      </c>
      <c r="B463" s="190">
        <v>6</v>
      </c>
      <c r="C463" s="190">
        <v>1</v>
      </c>
      <c r="D463" s="190">
        <v>81905</v>
      </c>
      <c r="E463" s="191" t="s">
        <v>908</v>
      </c>
      <c r="F463" s="193">
        <v>7835</v>
      </c>
      <c r="G463" s="193">
        <v>7844.9</v>
      </c>
      <c r="H463" s="107">
        <f t="shared" si="9"/>
        <v>-9.8999999999996362</v>
      </c>
      <c r="I463" s="107">
        <v>370944</v>
      </c>
      <c r="J463" s="166"/>
      <c r="K463" s="166"/>
    </row>
    <row r="464" spans="1:11">
      <c r="A464" s="190">
        <v>6</v>
      </c>
      <c r="B464" s="190">
        <v>6</v>
      </c>
      <c r="C464" s="190">
        <v>7</v>
      </c>
      <c r="D464" s="190">
        <v>88888</v>
      </c>
      <c r="E464" s="191" t="s">
        <v>954</v>
      </c>
      <c r="F464" s="193">
        <v>145674</v>
      </c>
      <c r="G464" s="107">
        <v>0</v>
      </c>
      <c r="H464" s="107">
        <f t="shared" si="9"/>
        <v>145674</v>
      </c>
      <c r="I464" s="107">
        <v>0</v>
      </c>
      <c r="J464" s="166"/>
      <c r="K464" s="166"/>
    </row>
    <row r="465" spans="1:11">
      <c r="A465" s="190">
        <v>6</v>
      </c>
      <c r="B465" s="190">
        <v>6</v>
      </c>
      <c r="C465" s="190">
        <v>7</v>
      </c>
      <c r="D465" s="190">
        <v>99999</v>
      </c>
      <c r="E465" s="191" t="s">
        <v>955</v>
      </c>
      <c r="F465" s="193">
        <v>6399420</v>
      </c>
      <c r="G465" s="107">
        <v>0</v>
      </c>
      <c r="H465" s="107">
        <f t="shared" ref="H465:H494" si="10">F465-G465</f>
        <v>6399420</v>
      </c>
      <c r="I465" s="107">
        <v>0</v>
      </c>
      <c r="J465" s="166"/>
      <c r="K465" s="166"/>
    </row>
    <row r="466" spans="1:11">
      <c r="A466" s="190">
        <v>6</v>
      </c>
      <c r="B466" s="190">
        <v>7</v>
      </c>
      <c r="C466" s="190">
        <v>3</v>
      </c>
      <c r="D466" s="190">
        <v>80017</v>
      </c>
      <c r="E466" s="191" t="s">
        <v>553</v>
      </c>
      <c r="F466" s="193">
        <v>147400000</v>
      </c>
      <c r="G466" s="193">
        <v>142050606.669</v>
      </c>
      <c r="H466" s="107">
        <f t="shared" si="10"/>
        <v>5349393.3310000002</v>
      </c>
      <c r="I466" s="107">
        <v>130894196</v>
      </c>
      <c r="J466" s="166"/>
      <c r="K466" s="166"/>
    </row>
    <row r="467" spans="1:11">
      <c r="A467" s="190">
        <v>6</v>
      </c>
      <c r="B467" s="190">
        <v>7</v>
      </c>
      <c r="C467" s="190">
        <v>3</v>
      </c>
      <c r="D467" s="190">
        <v>80022</v>
      </c>
      <c r="E467" s="191" t="s">
        <v>783</v>
      </c>
      <c r="F467" s="193">
        <v>6060000</v>
      </c>
      <c r="G467" s="193">
        <v>5837116.6730000004</v>
      </c>
      <c r="H467" s="107">
        <f t="shared" si="10"/>
        <v>222883.32699999958</v>
      </c>
      <c r="I467" s="107">
        <v>4530664</v>
      </c>
      <c r="J467" s="166"/>
      <c r="K467" s="166"/>
    </row>
    <row r="468" spans="1:11">
      <c r="A468" s="190">
        <v>6</v>
      </c>
      <c r="B468" s="190">
        <v>7</v>
      </c>
      <c r="C468" s="190">
        <v>3</v>
      </c>
      <c r="D468" s="190">
        <v>80023</v>
      </c>
      <c r="E468" s="191" t="s">
        <v>312</v>
      </c>
      <c r="F468" s="193">
        <v>733000</v>
      </c>
      <c r="G468" s="193">
        <v>1107582.8370000001</v>
      </c>
      <c r="H468" s="107">
        <f t="shared" si="10"/>
        <v>-374582.83700000006</v>
      </c>
      <c r="I468" s="107">
        <v>1345736</v>
      </c>
      <c r="J468" s="166"/>
      <c r="K468" s="166"/>
    </row>
    <row r="469" spans="1:11">
      <c r="A469" s="190">
        <v>6</v>
      </c>
      <c r="B469" s="190">
        <v>7</v>
      </c>
      <c r="C469" s="190">
        <v>3</v>
      </c>
      <c r="D469" s="190">
        <v>80024</v>
      </c>
      <c r="E469" s="191" t="s">
        <v>313</v>
      </c>
      <c r="F469" s="193">
        <v>261000</v>
      </c>
      <c r="G469" s="193">
        <v>2119516.7319999998</v>
      </c>
      <c r="H469" s="107">
        <f t="shared" si="10"/>
        <v>-1858516.7319999998</v>
      </c>
      <c r="I469" s="107">
        <v>1340450</v>
      </c>
      <c r="J469" s="166"/>
      <c r="K469" s="166"/>
    </row>
    <row r="470" spans="1:11">
      <c r="A470" s="190">
        <v>6</v>
      </c>
      <c r="B470" s="190">
        <v>7</v>
      </c>
      <c r="C470" s="190">
        <v>3</v>
      </c>
      <c r="D470" s="190">
        <v>80025</v>
      </c>
      <c r="E470" s="191" t="s">
        <v>314</v>
      </c>
      <c r="F470" s="193">
        <v>2843000</v>
      </c>
      <c r="G470" s="193">
        <v>2772938.8309999998</v>
      </c>
      <c r="H470" s="107">
        <f t="shared" si="10"/>
        <v>70061.169000000227</v>
      </c>
      <c r="I470" s="107">
        <v>2926924</v>
      </c>
      <c r="J470" s="166"/>
      <c r="K470" s="166"/>
    </row>
    <row r="471" spans="1:11">
      <c r="A471" s="190">
        <v>6</v>
      </c>
      <c r="B471" s="190">
        <v>7</v>
      </c>
      <c r="C471" s="190">
        <v>3</v>
      </c>
      <c r="D471" s="190">
        <v>80029</v>
      </c>
      <c r="E471" s="191" t="s">
        <v>315</v>
      </c>
      <c r="F471" s="193">
        <v>52298000</v>
      </c>
      <c r="G471" s="193">
        <v>52669723.983000003</v>
      </c>
      <c r="H471" s="107">
        <f t="shared" si="10"/>
        <v>-371723.9830000028</v>
      </c>
      <c r="I471" s="107">
        <v>69640832</v>
      </c>
      <c r="J471" s="166"/>
      <c r="K471" s="166"/>
    </row>
    <row r="472" spans="1:11">
      <c r="A472" s="190">
        <v>6</v>
      </c>
      <c r="B472" s="190">
        <v>7</v>
      </c>
      <c r="C472" s="190">
        <v>3</v>
      </c>
      <c r="D472" s="190">
        <v>80034</v>
      </c>
      <c r="E472" s="191" t="s">
        <v>784</v>
      </c>
      <c r="F472" s="107">
        <v>0</v>
      </c>
      <c r="G472" s="193">
        <v>1068584.2009999999</v>
      </c>
      <c r="H472" s="107">
        <f t="shared" si="10"/>
        <v>-1068584.2009999999</v>
      </c>
      <c r="I472" s="107">
        <v>1047027</v>
      </c>
      <c r="J472" s="166"/>
      <c r="K472" s="166"/>
    </row>
    <row r="473" spans="1:11">
      <c r="A473" s="190">
        <v>6</v>
      </c>
      <c r="B473" s="190">
        <v>7</v>
      </c>
      <c r="C473" s="190">
        <v>3</v>
      </c>
      <c r="D473" s="190">
        <v>80035</v>
      </c>
      <c r="E473" s="191" t="s">
        <v>423</v>
      </c>
      <c r="F473" s="193">
        <v>212900000</v>
      </c>
      <c r="G473" s="193">
        <v>212813388.89199999</v>
      </c>
      <c r="H473" s="107">
        <f t="shared" si="10"/>
        <v>86611.108000010252</v>
      </c>
      <c r="I473" s="107">
        <v>218212677</v>
      </c>
      <c r="J473" s="166"/>
      <c r="K473" s="166"/>
    </row>
    <row r="474" spans="1:11">
      <c r="A474" s="190">
        <v>6</v>
      </c>
      <c r="B474" s="190">
        <v>7</v>
      </c>
      <c r="C474" s="190">
        <v>3</v>
      </c>
      <c r="D474" s="190">
        <v>80036</v>
      </c>
      <c r="E474" s="191" t="s">
        <v>704</v>
      </c>
      <c r="F474" s="193">
        <v>116270000</v>
      </c>
      <c r="G474" s="193">
        <v>102486821.332</v>
      </c>
      <c r="H474" s="107">
        <f t="shared" si="10"/>
        <v>13783178.667999998</v>
      </c>
      <c r="I474" s="107">
        <v>72086250</v>
      </c>
      <c r="J474" s="166"/>
      <c r="K474" s="166"/>
    </row>
    <row r="475" spans="1:11" hidden="1">
      <c r="A475" s="227">
        <v>6</v>
      </c>
      <c r="B475" s="227">
        <v>7</v>
      </c>
      <c r="C475" s="227">
        <v>3</v>
      </c>
      <c r="D475" s="227">
        <v>80043</v>
      </c>
      <c r="E475" s="228" t="s">
        <v>499</v>
      </c>
      <c r="F475" s="229">
        <v>0</v>
      </c>
      <c r="G475" s="229">
        <v>0</v>
      </c>
      <c r="H475" s="218">
        <f t="shared" si="10"/>
        <v>0</v>
      </c>
      <c r="I475" s="218">
        <v>0</v>
      </c>
      <c r="J475" s="166"/>
      <c r="K475" s="166"/>
    </row>
    <row r="476" spans="1:11">
      <c r="A476" s="190">
        <v>6</v>
      </c>
      <c r="B476" s="190">
        <v>7</v>
      </c>
      <c r="C476" s="190">
        <v>4</v>
      </c>
      <c r="D476" s="190">
        <v>80011</v>
      </c>
      <c r="E476" s="191" t="s">
        <v>316</v>
      </c>
      <c r="F476" s="193">
        <v>113998000</v>
      </c>
      <c r="G476" s="193">
        <v>123045972.23199999</v>
      </c>
      <c r="H476" s="107">
        <f t="shared" si="10"/>
        <v>-9047972.2319999933</v>
      </c>
      <c r="I476" s="107">
        <v>117665000</v>
      </c>
      <c r="J476" s="166"/>
      <c r="K476" s="166"/>
    </row>
    <row r="477" spans="1:11">
      <c r="A477" s="190">
        <v>6</v>
      </c>
      <c r="B477" s="190">
        <v>7</v>
      </c>
      <c r="C477" s="190">
        <v>4</v>
      </c>
      <c r="D477" s="190">
        <v>80012</v>
      </c>
      <c r="E477" s="191" t="s">
        <v>152</v>
      </c>
      <c r="F477" s="193">
        <v>66410000</v>
      </c>
      <c r="G477" s="193">
        <v>53352547.910999998</v>
      </c>
      <c r="H477" s="107">
        <f t="shared" si="10"/>
        <v>13057452.089000002</v>
      </c>
      <c r="I477" s="107">
        <v>43697439</v>
      </c>
      <c r="J477" s="166"/>
      <c r="K477" s="166"/>
    </row>
    <row r="478" spans="1:11">
      <c r="A478" s="190">
        <v>6</v>
      </c>
      <c r="B478" s="190">
        <v>7</v>
      </c>
      <c r="C478" s="190">
        <v>4</v>
      </c>
      <c r="D478" s="190">
        <v>80013</v>
      </c>
      <c r="E478" s="191" t="s">
        <v>823</v>
      </c>
      <c r="F478" s="193">
        <v>4836000</v>
      </c>
      <c r="G478" s="193">
        <v>4116789.443</v>
      </c>
      <c r="H478" s="107">
        <f t="shared" si="10"/>
        <v>719210.55700000003</v>
      </c>
      <c r="I478" s="107">
        <v>3075836</v>
      </c>
      <c r="J478" s="166"/>
      <c r="K478" s="166"/>
    </row>
    <row r="479" spans="1:11">
      <c r="A479" s="190">
        <v>6</v>
      </c>
      <c r="B479" s="190">
        <v>7</v>
      </c>
      <c r="C479" s="190">
        <v>4</v>
      </c>
      <c r="D479" s="190">
        <v>80014</v>
      </c>
      <c r="E479" s="191" t="s">
        <v>317</v>
      </c>
      <c r="F479" s="193">
        <v>3741000</v>
      </c>
      <c r="G479" s="193">
        <v>3568462.5040000002</v>
      </c>
      <c r="H479" s="107">
        <f t="shared" si="10"/>
        <v>172537.49599999981</v>
      </c>
      <c r="I479" s="107">
        <v>2175597</v>
      </c>
      <c r="J479" s="166"/>
      <c r="K479" s="166"/>
    </row>
    <row r="480" spans="1:11">
      <c r="A480" s="190">
        <v>6</v>
      </c>
      <c r="B480" s="190">
        <v>7</v>
      </c>
      <c r="C480" s="190">
        <v>4</v>
      </c>
      <c r="D480" s="190">
        <v>80016</v>
      </c>
      <c r="E480" s="191" t="s">
        <v>318</v>
      </c>
      <c r="F480" s="193">
        <v>29250000</v>
      </c>
      <c r="G480" s="193">
        <v>29375000.008000001</v>
      </c>
      <c r="H480" s="107">
        <f t="shared" si="10"/>
        <v>-125000.00800000131</v>
      </c>
      <c r="I480" s="107">
        <v>29468333</v>
      </c>
      <c r="J480" s="166"/>
      <c r="K480" s="166"/>
    </row>
    <row r="481" spans="1:11">
      <c r="A481" s="190">
        <v>6</v>
      </c>
      <c r="B481" s="190">
        <v>7</v>
      </c>
      <c r="C481" s="190">
        <v>5</v>
      </c>
      <c r="D481" s="190">
        <v>81031</v>
      </c>
      <c r="E481" s="191" t="s">
        <v>500</v>
      </c>
      <c r="F481" s="193">
        <v>6521308</v>
      </c>
      <c r="G481" s="193">
        <v>16607485.523</v>
      </c>
      <c r="H481" s="107">
        <f t="shared" si="10"/>
        <v>-10086177.523</v>
      </c>
      <c r="I481" s="107">
        <v>10437979</v>
      </c>
      <c r="J481" s="166"/>
      <c r="K481" s="166"/>
    </row>
    <row r="482" spans="1:11">
      <c r="A482" s="190">
        <v>6</v>
      </c>
      <c r="B482" s="190">
        <v>7</v>
      </c>
      <c r="C482" s="190">
        <v>5</v>
      </c>
      <c r="D482" s="190">
        <v>81032</v>
      </c>
      <c r="E482" s="191" t="s">
        <v>554</v>
      </c>
      <c r="F482" s="193">
        <v>29382692</v>
      </c>
      <c r="G482" s="193">
        <v>29726329.5</v>
      </c>
      <c r="H482" s="107">
        <f t="shared" si="10"/>
        <v>-343637.5</v>
      </c>
      <c r="I482" s="107">
        <v>28924333</v>
      </c>
      <c r="J482" s="166"/>
      <c r="K482" s="166"/>
    </row>
    <row r="483" spans="1:11">
      <c r="A483" s="190">
        <v>6</v>
      </c>
      <c r="B483" s="190">
        <v>7</v>
      </c>
      <c r="C483" s="190">
        <v>7</v>
      </c>
      <c r="D483" s="190">
        <v>81011</v>
      </c>
      <c r="E483" s="191" t="s">
        <v>473</v>
      </c>
      <c r="F483" s="107">
        <v>0</v>
      </c>
      <c r="G483" s="193">
        <v>820399.054</v>
      </c>
      <c r="H483" s="107">
        <f t="shared" si="10"/>
        <v>-820399.054</v>
      </c>
      <c r="I483" s="107">
        <v>746326</v>
      </c>
      <c r="J483" s="166"/>
      <c r="K483" s="166"/>
    </row>
    <row r="484" spans="1:11">
      <c r="A484" s="190">
        <v>6</v>
      </c>
      <c r="B484" s="190">
        <v>7</v>
      </c>
      <c r="C484" s="190">
        <v>7</v>
      </c>
      <c r="D484" s="190">
        <v>81012</v>
      </c>
      <c r="E484" s="191" t="s">
        <v>153</v>
      </c>
      <c r="F484" s="193">
        <v>721200</v>
      </c>
      <c r="G484" s="193">
        <v>720200</v>
      </c>
      <c r="H484" s="107">
        <f t="shared" si="10"/>
        <v>1000</v>
      </c>
      <c r="I484" s="107">
        <v>656200</v>
      </c>
      <c r="J484" s="166"/>
      <c r="K484" s="166"/>
    </row>
    <row r="485" spans="1:11">
      <c r="A485" s="190">
        <v>6</v>
      </c>
      <c r="B485" s="190">
        <v>7</v>
      </c>
      <c r="C485" s="190">
        <v>7</v>
      </c>
      <c r="D485" s="190">
        <v>81013</v>
      </c>
      <c r="E485" s="191" t="s">
        <v>154</v>
      </c>
      <c r="F485" s="193">
        <v>3875329</v>
      </c>
      <c r="G485" s="193">
        <v>3875328.0440000002</v>
      </c>
      <c r="H485" s="107">
        <f t="shared" si="10"/>
        <v>0.95599999977275729</v>
      </c>
      <c r="I485" s="107">
        <v>6617664</v>
      </c>
      <c r="J485" s="166"/>
      <c r="K485" s="166"/>
    </row>
    <row r="486" spans="1:11" hidden="1">
      <c r="A486" s="227">
        <v>6</v>
      </c>
      <c r="B486" s="227">
        <v>7</v>
      </c>
      <c r="C486" s="227">
        <v>7</v>
      </c>
      <c r="D486" s="227">
        <v>81014</v>
      </c>
      <c r="E486" s="228" t="s">
        <v>319</v>
      </c>
      <c r="F486" s="229">
        <v>0</v>
      </c>
      <c r="G486" s="229">
        <v>0</v>
      </c>
      <c r="H486" s="218">
        <f t="shared" si="10"/>
        <v>0</v>
      </c>
      <c r="I486" s="218">
        <v>0</v>
      </c>
      <c r="J486" s="166"/>
      <c r="K486" s="166"/>
    </row>
    <row r="487" spans="1:11">
      <c r="A487" s="190">
        <v>6</v>
      </c>
      <c r="B487" s="190">
        <v>7</v>
      </c>
      <c r="C487" s="190">
        <v>7</v>
      </c>
      <c r="D487" s="190">
        <v>81015</v>
      </c>
      <c r="E487" s="191" t="s">
        <v>320</v>
      </c>
      <c r="F487" s="193">
        <v>200000</v>
      </c>
      <c r="G487" s="193">
        <v>200000</v>
      </c>
      <c r="H487" s="107">
        <f t="shared" si="10"/>
        <v>0</v>
      </c>
      <c r="I487" s="107">
        <v>200000</v>
      </c>
      <c r="J487" s="166"/>
      <c r="K487" s="166"/>
    </row>
    <row r="488" spans="1:11">
      <c r="A488" s="190">
        <v>6</v>
      </c>
      <c r="B488" s="190">
        <v>7</v>
      </c>
      <c r="C488" s="190">
        <v>7</v>
      </c>
      <c r="D488" s="190">
        <v>81017</v>
      </c>
      <c r="E488" s="191" t="s">
        <v>2</v>
      </c>
      <c r="F488" s="193">
        <v>18095643</v>
      </c>
      <c r="G488" s="193">
        <v>19107604.638</v>
      </c>
      <c r="H488" s="107">
        <f t="shared" si="10"/>
        <v>-1011961.6380000003</v>
      </c>
      <c r="I488" s="107">
        <v>18578271</v>
      </c>
      <c r="J488" s="166"/>
      <c r="K488" s="166"/>
    </row>
    <row r="489" spans="1:11">
      <c r="A489" s="190">
        <v>6</v>
      </c>
      <c r="B489" s="190">
        <v>7</v>
      </c>
      <c r="C489" s="190">
        <v>7</v>
      </c>
      <c r="D489" s="190">
        <v>81018</v>
      </c>
      <c r="E489" s="191" t="s">
        <v>555</v>
      </c>
      <c r="F489" s="193">
        <v>128000000</v>
      </c>
      <c r="G489" s="193">
        <v>139273379</v>
      </c>
      <c r="H489" s="107">
        <f t="shared" si="10"/>
        <v>-11273379</v>
      </c>
      <c r="I489" s="107">
        <v>116543390</v>
      </c>
      <c r="J489" s="166"/>
      <c r="K489" s="166"/>
    </row>
    <row r="490" spans="1:11">
      <c r="A490" s="190">
        <v>6</v>
      </c>
      <c r="B490" s="190">
        <v>7</v>
      </c>
      <c r="C490" s="190">
        <v>7</v>
      </c>
      <c r="D490" s="190">
        <v>81019</v>
      </c>
      <c r="E490" s="191" t="s">
        <v>987</v>
      </c>
      <c r="F490" s="193">
        <v>132000000</v>
      </c>
      <c r="G490" s="193">
        <v>169353605.38</v>
      </c>
      <c r="H490" s="107">
        <f t="shared" si="10"/>
        <v>-37353605.379999995</v>
      </c>
      <c r="I490" s="107">
        <v>162306819</v>
      </c>
      <c r="J490" s="166"/>
      <c r="K490" s="166"/>
    </row>
    <row r="491" spans="1:11">
      <c r="A491" s="190">
        <v>6</v>
      </c>
      <c r="B491" s="190">
        <v>7</v>
      </c>
      <c r="C491" s="190">
        <v>7</v>
      </c>
      <c r="D491" s="190">
        <v>81023</v>
      </c>
      <c r="E491" s="191" t="s">
        <v>556</v>
      </c>
      <c r="F491" s="193">
        <v>394468</v>
      </c>
      <c r="G491" s="193">
        <v>398714</v>
      </c>
      <c r="H491" s="107">
        <f t="shared" si="10"/>
        <v>-4246</v>
      </c>
      <c r="I491" s="107">
        <v>583350</v>
      </c>
      <c r="J491" s="166"/>
      <c r="K491" s="166"/>
    </row>
    <row r="492" spans="1:11">
      <c r="A492" s="190">
        <v>6</v>
      </c>
      <c r="B492" s="190">
        <v>7</v>
      </c>
      <c r="C492" s="190">
        <v>7</v>
      </c>
      <c r="D492" s="190">
        <v>81024</v>
      </c>
      <c r="E492" s="191" t="s">
        <v>557</v>
      </c>
      <c r="F492" s="193">
        <v>609889</v>
      </c>
      <c r="G492" s="193">
        <v>571926.50199999998</v>
      </c>
      <c r="H492" s="107">
        <f t="shared" si="10"/>
        <v>37962.498000000021</v>
      </c>
      <c r="I492" s="107">
        <v>1135501</v>
      </c>
      <c r="J492" s="166"/>
      <c r="K492" s="166"/>
    </row>
    <row r="493" spans="1:11">
      <c r="A493" s="190">
        <v>6</v>
      </c>
      <c r="B493" s="190">
        <v>7</v>
      </c>
      <c r="C493" s="190">
        <v>7</v>
      </c>
      <c r="D493" s="190">
        <v>81999</v>
      </c>
      <c r="E493" s="191" t="s">
        <v>321</v>
      </c>
      <c r="F493" s="193">
        <v>450000</v>
      </c>
      <c r="G493" s="193">
        <v>1956202</v>
      </c>
      <c r="H493" s="107">
        <f t="shared" si="10"/>
        <v>-1506202</v>
      </c>
      <c r="I493" s="107">
        <v>1837956</v>
      </c>
      <c r="J493" s="166"/>
      <c r="K493" s="166"/>
    </row>
    <row r="494" spans="1:11">
      <c r="A494" s="190">
        <v>6</v>
      </c>
      <c r="B494" s="190">
        <v>7</v>
      </c>
      <c r="C494" s="190">
        <v>8</v>
      </c>
      <c r="D494" s="190">
        <v>81021</v>
      </c>
      <c r="E494" s="191" t="s">
        <v>155</v>
      </c>
      <c r="F494" s="193">
        <v>16500</v>
      </c>
      <c r="G494" s="193">
        <v>27694</v>
      </c>
      <c r="H494" s="107">
        <f t="shared" si="10"/>
        <v>-11194</v>
      </c>
      <c r="I494" s="107">
        <v>39237</v>
      </c>
      <c r="J494" s="166"/>
      <c r="K494" s="166"/>
    </row>
    <row r="495" spans="1:11">
      <c r="A495" s="190">
        <v>6</v>
      </c>
      <c r="B495" s="190">
        <v>7</v>
      </c>
      <c r="C495" s="190">
        <v>9</v>
      </c>
      <c r="D495" s="190">
        <v>81999</v>
      </c>
      <c r="E495" s="191" t="s">
        <v>321</v>
      </c>
      <c r="F495" s="193">
        <v>1540000</v>
      </c>
      <c r="G495" s="193">
        <v>862177</v>
      </c>
      <c r="H495" s="107">
        <f t="shared" ref="H495" si="11">F495-G495</f>
        <v>677823</v>
      </c>
      <c r="I495" s="107">
        <v>1447000</v>
      </c>
      <c r="J495" s="166"/>
      <c r="K495" s="166"/>
    </row>
    <row r="496" spans="1:11">
      <c r="A496" s="310" t="s">
        <v>27</v>
      </c>
      <c r="B496" s="310"/>
      <c r="C496" s="310"/>
      <c r="D496" s="310"/>
      <c r="E496" s="310"/>
      <c r="F496" s="135">
        <f>SUM(F5:F495)</f>
        <v>3273634179</v>
      </c>
      <c r="G496" s="135">
        <f>SUM(G5:G495)</f>
        <v>3496200600.0350008</v>
      </c>
      <c r="H496" s="135">
        <f>SUM(H5:H495)</f>
        <v>-222566421.391</v>
      </c>
      <c r="I496" s="135">
        <f>SUM(I5:I495)</f>
        <v>3367938166</v>
      </c>
      <c r="J496" s="166"/>
      <c r="K496" s="166"/>
    </row>
    <row r="497" spans="6:9">
      <c r="H497" s="87"/>
    </row>
    <row r="498" spans="6:9">
      <c r="F498" s="166"/>
      <c r="G498" s="166"/>
      <c r="H498" s="166"/>
      <c r="I498" s="166"/>
    </row>
    <row r="500" spans="6:9">
      <c r="F500" s="166"/>
      <c r="G500" s="166"/>
      <c r="H500" s="166"/>
      <c r="I500" s="166"/>
    </row>
  </sheetData>
  <mergeCells count="6">
    <mergeCell ref="A496:E496"/>
    <mergeCell ref="A1:I1"/>
    <mergeCell ref="A3:D3"/>
    <mergeCell ref="E3:E4"/>
    <mergeCell ref="F3:H3"/>
    <mergeCell ref="I3:I4"/>
  </mergeCells>
  <phoneticPr fontId="17" type="noConversion"/>
  <printOptions horizontalCentered="1"/>
  <pageMargins left="0.18" right="0.17" top="0.88541666666666696" bottom="0.5" header="0.25" footer="0.5"/>
  <pageSetup scale="84" orientation="portrait" r:id="rId1"/>
  <headerFooter>
    <oddHeader xml:space="preserve">&amp;R&amp;"Times New Roman,Regular"Kingdom of Bahrain
Consolidated Final Account
For The Year Ended 31 December 2022
</oddHeader>
  </headerFooter>
  <ignoredErrors>
    <ignoredError sqref="I496" formulaRange="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dimension ref="A1:E18"/>
  <sheetViews>
    <sheetView view="pageBreakPreview" zoomScaleNormal="100" zoomScaleSheetLayoutView="100" workbookViewId="0">
      <selection sqref="A1:E1"/>
    </sheetView>
  </sheetViews>
  <sheetFormatPr defaultRowHeight="12.75"/>
  <cols>
    <col min="1" max="1" width="69.7109375" customWidth="1"/>
    <col min="2" max="3" width="17" bestFit="1" customWidth="1"/>
    <col min="4" max="4" width="7.5703125" customWidth="1"/>
    <col min="5" max="5" width="17.140625" customWidth="1"/>
  </cols>
  <sheetData>
    <row r="1" spans="1:5" ht="21.75" customHeight="1">
      <c r="A1" s="288" t="s">
        <v>655</v>
      </c>
      <c r="B1" s="289"/>
      <c r="C1" s="289"/>
      <c r="D1" s="299"/>
      <c r="E1" s="299"/>
    </row>
    <row r="2" spans="1:5" ht="15" customHeight="1">
      <c r="A2" s="5"/>
      <c r="B2" s="5"/>
      <c r="C2" s="5"/>
      <c r="D2" s="5"/>
      <c r="E2" s="33" t="s">
        <v>48</v>
      </c>
    </row>
    <row r="3" spans="1:5" ht="55.5" customHeight="1">
      <c r="A3" s="62" t="s">
        <v>322</v>
      </c>
      <c r="B3" s="75" t="s">
        <v>323</v>
      </c>
      <c r="C3" s="75" t="s">
        <v>324</v>
      </c>
      <c r="D3" s="75" t="s">
        <v>67</v>
      </c>
      <c r="E3" s="75" t="s">
        <v>826</v>
      </c>
    </row>
    <row r="4" spans="1:5" ht="25.5" customHeight="1">
      <c r="A4" s="138" t="s">
        <v>336</v>
      </c>
      <c r="B4" s="95">
        <v>157323493</v>
      </c>
      <c r="C4" s="95">
        <v>154433315</v>
      </c>
      <c r="D4" s="96">
        <f>C4/B4*100</f>
        <v>98.162907557614417</v>
      </c>
      <c r="E4" s="95">
        <v>145963521</v>
      </c>
    </row>
    <row r="5" spans="1:5" ht="25.5" customHeight="1">
      <c r="A5" s="82" t="s">
        <v>487</v>
      </c>
      <c r="B5" s="95">
        <v>16137010</v>
      </c>
      <c r="C5" s="95">
        <v>14523968</v>
      </c>
      <c r="D5" s="96">
        <f t="shared" ref="D5:D16" si="0">C5/B5*100</f>
        <v>90.004083780080705</v>
      </c>
      <c r="E5" s="95">
        <v>14481431</v>
      </c>
    </row>
    <row r="6" spans="1:5" ht="25.5" customHeight="1">
      <c r="A6" s="139" t="s">
        <v>488</v>
      </c>
      <c r="B6" s="95">
        <v>128000000</v>
      </c>
      <c r="C6" s="95">
        <v>139273379</v>
      </c>
      <c r="D6" s="96">
        <f t="shared" si="0"/>
        <v>108.80732734375</v>
      </c>
      <c r="E6" s="95">
        <v>116543390</v>
      </c>
    </row>
    <row r="7" spans="1:5" ht="25.5" customHeight="1">
      <c r="A7" s="138" t="s">
        <v>325</v>
      </c>
      <c r="B7" s="95">
        <v>35904000</v>
      </c>
      <c r="C7" s="95">
        <v>46333816</v>
      </c>
      <c r="D7" s="96">
        <f t="shared" si="0"/>
        <v>129.04917557932262</v>
      </c>
      <c r="E7" s="95">
        <v>39362311</v>
      </c>
    </row>
    <row r="8" spans="1:5" ht="25.5" customHeight="1">
      <c r="A8" s="138" t="s">
        <v>371</v>
      </c>
      <c r="B8" s="95">
        <v>19000000</v>
      </c>
      <c r="C8" s="95">
        <v>20643624</v>
      </c>
      <c r="D8" s="96">
        <f t="shared" si="0"/>
        <v>108.65065263157894</v>
      </c>
      <c r="E8" s="95">
        <v>20421350</v>
      </c>
    </row>
    <row r="9" spans="1:5" ht="25.5" customHeight="1">
      <c r="A9" s="138" t="s">
        <v>461</v>
      </c>
      <c r="B9" s="95">
        <v>800000</v>
      </c>
      <c r="C9" s="95">
        <v>1442518</v>
      </c>
      <c r="D9" s="96">
        <f t="shared" si="0"/>
        <v>180.31475</v>
      </c>
      <c r="E9" s="206">
        <v>0</v>
      </c>
    </row>
    <row r="10" spans="1:5" ht="25.5" customHeight="1">
      <c r="A10" s="139" t="s">
        <v>462</v>
      </c>
      <c r="B10" s="95">
        <v>18000000</v>
      </c>
      <c r="C10" s="95">
        <v>21129256</v>
      </c>
      <c r="D10" s="96">
        <f t="shared" si="0"/>
        <v>117.38475555555556</v>
      </c>
      <c r="E10" s="95">
        <v>19521234</v>
      </c>
    </row>
    <row r="11" spans="1:5" ht="25.5" customHeight="1">
      <c r="A11" s="138" t="s">
        <v>355</v>
      </c>
      <c r="B11" s="95">
        <v>21500000</v>
      </c>
      <c r="C11" s="95">
        <v>23023325</v>
      </c>
      <c r="D11" s="96">
        <f t="shared" si="0"/>
        <v>107.08523255813954</v>
      </c>
      <c r="E11" s="95">
        <v>20965474</v>
      </c>
    </row>
    <row r="12" spans="1:5" ht="25.5" customHeight="1">
      <c r="A12" s="82" t="s">
        <v>489</v>
      </c>
      <c r="B12" s="95">
        <v>132000000</v>
      </c>
      <c r="C12" s="95">
        <v>169353605</v>
      </c>
      <c r="D12" s="96">
        <f t="shared" si="0"/>
        <v>128.2981856060606</v>
      </c>
      <c r="E12" s="95">
        <v>162306819</v>
      </c>
    </row>
    <row r="13" spans="1:5" ht="25.5" customHeight="1">
      <c r="A13" s="138" t="s">
        <v>486</v>
      </c>
      <c r="B13" s="95">
        <v>61000000</v>
      </c>
      <c r="C13" s="95">
        <v>57978015</v>
      </c>
      <c r="D13" s="96">
        <f t="shared" si="0"/>
        <v>95.045926229508197</v>
      </c>
      <c r="E13" s="95">
        <v>58484256</v>
      </c>
    </row>
    <row r="14" spans="1:5" ht="25.5" customHeight="1">
      <c r="A14" s="138" t="s">
        <v>454</v>
      </c>
      <c r="B14" s="95">
        <v>700000</v>
      </c>
      <c r="C14" s="95">
        <v>1484073</v>
      </c>
      <c r="D14" s="96">
        <f t="shared" si="0"/>
        <v>212.01042857142855</v>
      </c>
      <c r="E14" s="95">
        <v>836577</v>
      </c>
    </row>
    <row r="15" spans="1:5" ht="25.5" customHeight="1">
      <c r="A15" s="138" t="s">
        <v>410</v>
      </c>
      <c r="B15" s="95">
        <v>757000000</v>
      </c>
      <c r="C15" s="95">
        <v>736385050</v>
      </c>
      <c r="D15" s="96">
        <f t="shared" si="0"/>
        <v>97.276756935270797</v>
      </c>
      <c r="E15" s="95">
        <v>698106961</v>
      </c>
    </row>
    <row r="16" spans="1:5" ht="25.5" customHeight="1">
      <c r="A16" s="138" t="s">
        <v>326</v>
      </c>
      <c r="B16" s="95">
        <v>60940728</v>
      </c>
      <c r="C16" s="95">
        <v>132868161</v>
      </c>
      <c r="D16" s="96">
        <f t="shared" si="0"/>
        <v>218.02850960362665</v>
      </c>
      <c r="E16" s="95">
        <v>157258339</v>
      </c>
    </row>
    <row r="17" spans="1:5" ht="21" customHeight="1">
      <c r="A17" s="111" t="s">
        <v>27</v>
      </c>
      <c r="B17" s="136">
        <f>SUM(B4:B16)</f>
        <v>1408305231</v>
      </c>
      <c r="C17" s="136">
        <f>SUM(C4:C16)</f>
        <v>1518872105</v>
      </c>
      <c r="D17" s="137">
        <f>C17/B17*100</f>
        <v>107.85105895839706</v>
      </c>
      <c r="E17" s="136">
        <f>SUM(E4:E16)</f>
        <v>1454251663</v>
      </c>
    </row>
    <row r="18" spans="1:5">
      <c r="A18" s="5"/>
      <c r="B18" s="5"/>
      <c r="C18" s="5"/>
      <c r="D18" s="5"/>
      <c r="E18" s="5"/>
    </row>
  </sheetData>
  <mergeCells count="1">
    <mergeCell ref="A1:E1"/>
  </mergeCells>
  <hyperlinks>
    <hyperlink ref="A8" r:id="rId1" display="https://www.google.com.bh/url?q=http://www.sio.gov.bh/&amp;sa=U&amp;ei=_c6BU5-aAYWo0QWvpIH4Cg&amp;ved=0CB8QFjAA&amp;usg=AFQjCNG3tZdDOSRAwyjqgAtZAL0Ql2FcrQ" xr:uid="{00000000-0004-0000-0A00-000000000000}"/>
  </hyperlinks>
  <printOptions horizontalCentered="1"/>
  <pageMargins left="0.7" right="0.7" top="0.859375" bottom="0.75" header="0.25" footer="0.3"/>
  <pageSetup paperSize="9" orientation="landscape" r:id="rId2"/>
  <headerFooter>
    <oddHeader>&amp;R&amp;"Times New Roman,Regular"Kingdom of Bahrain
Consolidated Final Account
For The Year Ended 31 December 2022</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0"/>
  <dimension ref="A1:E44"/>
  <sheetViews>
    <sheetView view="pageBreakPreview" zoomScaleNormal="100" zoomScaleSheetLayoutView="100" workbookViewId="0">
      <selection sqref="A1:E1"/>
    </sheetView>
  </sheetViews>
  <sheetFormatPr defaultColWidth="9.140625" defaultRowHeight="21.75" customHeight="1"/>
  <cols>
    <col min="1" max="1" width="51.7109375" style="5" customWidth="1"/>
    <col min="2" max="3" width="16.7109375" style="23" customWidth="1"/>
    <col min="4" max="4" width="16.7109375" style="48" customWidth="1"/>
    <col min="5" max="5" width="16.7109375" style="23" customWidth="1"/>
    <col min="6" max="16384" width="9.140625" style="5"/>
  </cols>
  <sheetData>
    <row r="1" spans="1:5" s="46" customFormat="1" ht="26.25" customHeight="1">
      <c r="A1" s="288" t="s">
        <v>656</v>
      </c>
      <c r="B1" s="313"/>
      <c r="C1" s="313"/>
      <c r="D1" s="313"/>
      <c r="E1" s="313"/>
    </row>
    <row r="2" spans="1:5" ht="17.25" customHeight="1">
      <c r="A2" s="44"/>
      <c r="B2" s="44"/>
      <c r="C2" s="44"/>
      <c r="D2" s="44"/>
      <c r="E2" s="45" t="s">
        <v>48</v>
      </c>
    </row>
    <row r="3" spans="1:5" s="47" customFormat="1" ht="32.25" customHeight="1">
      <c r="A3" s="62" t="s">
        <v>64</v>
      </c>
      <c r="B3" s="62" t="s">
        <v>26</v>
      </c>
      <c r="C3" s="62" t="s">
        <v>47</v>
      </c>
      <c r="D3" s="63" t="s">
        <v>67</v>
      </c>
      <c r="E3" s="63" t="s">
        <v>826</v>
      </c>
    </row>
    <row r="4" spans="1:5" s="47" customFormat="1" ht="27.75" customHeight="1">
      <c r="A4" s="1" t="s">
        <v>441</v>
      </c>
      <c r="B4" s="208">
        <v>6100000</v>
      </c>
      <c r="C4" s="208">
        <v>6100000</v>
      </c>
      <c r="D4" s="209">
        <f>(C4/B4)*100</f>
        <v>100</v>
      </c>
      <c r="E4" s="208">
        <v>6100000</v>
      </c>
    </row>
    <row r="5" spans="1:5" s="47" customFormat="1" ht="25.5" customHeight="1">
      <c r="A5" s="1" t="s">
        <v>827</v>
      </c>
      <c r="B5" s="208">
        <v>12756208</v>
      </c>
      <c r="C5" s="208">
        <v>6098380</v>
      </c>
      <c r="D5" s="209">
        <f t="shared" ref="D5:D43" si="0">(C5/B5)*100</f>
        <v>47.80715397553881</v>
      </c>
      <c r="E5" s="208">
        <v>13522786</v>
      </c>
    </row>
    <row r="6" spans="1:5" s="47" customFormat="1" ht="24.75" customHeight="1">
      <c r="A6" s="1" t="s">
        <v>39</v>
      </c>
      <c r="B6" s="208">
        <v>13596096</v>
      </c>
      <c r="C6" s="208">
        <v>9126160</v>
      </c>
      <c r="D6" s="209">
        <f t="shared" si="0"/>
        <v>67.123386007277389</v>
      </c>
      <c r="E6" s="208">
        <v>7856037</v>
      </c>
    </row>
    <row r="7" spans="1:5" s="47" customFormat="1" ht="24.75" customHeight="1">
      <c r="A7" s="1" t="s">
        <v>41</v>
      </c>
      <c r="B7" s="208">
        <v>1894600</v>
      </c>
      <c r="C7" s="208">
        <v>982476</v>
      </c>
      <c r="D7" s="209">
        <f t="shared" si="0"/>
        <v>51.856645202153487</v>
      </c>
      <c r="E7" s="208">
        <v>251419</v>
      </c>
    </row>
    <row r="8" spans="1:5" s="31" customFormat="1" ht="21.75" customHeight="1">
      <c r="A8" s="1" t="s">
        <v>849</v>
      </c>
      <c r="B8" s="208">
        <v>200000</v>
      </c>
      <c r="C8" s="208">
        <v>135115</v>
      </c>
      <c r="D8" s="209">
        <f t="shared" si="0"/>
        <v>67.557500000000005</v>
      </c>
      <c r="E8" s="208">
        <v>124746</v>
      </c>
    </row>
    <row r="9" spans="1:5" s="31" customFormat="1" ht="21.75" customHeight="1">
      <c r="A9" s="1" t="s">
        <v>51</v>
      </c>
      <c r="B9" s="208">
        <v>6388121</v>
      </c>
      <c r="C9" s="208">
        <v>2158137</v>
      </c>
      <c r="D9" s="209">
        <f t="shared" si="0"/>
        <v>33.783596146660337</v>
      </c>
      <c r="E9" s="208">
        <v>2691298</v>
      </c>
    </row>
    <row r="10" spans="1:5" s="31" customFormat="1" ht="21.75" customHeight="1">
      <c r="A10" s="1" t="s">
        <v>43</v>
      </c>
      <c r="B10" s="208">
        <v>9422200</v>
      </c>
      <c r="C10" s="208">
        <v>6303724</v>
      </c>
      <c r="D10" s="209">
        <f t="shared" si="0"/>
        <v>66.902888921907831</v>
      </c>
      <c r="E10" s="208">
        <v>2483371</v>
      </c>
    </row>
    <row r="11" spans="1:5" s="31" customFormat="1" ht="21.75" customHeight="1">
      <c r="A11" s="1" t="s">
        <v>921</v>
      </c>
      <c r="B11" s="208">
        <v>3800000</v>
      </c>
      <c r="C11" s="208">
        <v>2087236</v>
      </c>
      <c r="D11" s="209">
        <f t="shared" si="0"/>
        <v>54.927263157894735</v>
      </c>
      <c r="E11" s="208">
        <v>2715517</v>
      </c>
    </row>
    <row r="12" spans="1:5" s="31" customFormat="1" ht="21.75" customHeight="1">
      <c r="A12" s="1" t="s">
        <v>956</v>
      </c>
      <c r="B12" s="208">
        <v>4300000</v>
      </c>
      <c r="C12" s="208">
        <v>2494109</v>
      </c>
      <c r="D12" s="209">
        <f t="shared" si="0"/>
        <v>58.002534883720934</v>
      </c>
      <c r="E12" s="208">
        <v>1910769</v>
      </c>
    </row>
    <row r="13" spans="1:5" s="31" customFormat="1" ht="21.75" customHeight="1">
      <c r="A13" s="1" t="s">
        <v>440</v>
      </c>
      <c r="B13" s="208">
        <v>2268801</v>
      </c>
      <c r="C13" s="208">
        <v>1806941</v>
      </c>
      <c r="D13" s="209">
        <f t="shared" si="0"/>
        <v>79.642992047341309</v>
      </c>
      <c r="E13" s="208">
        <v>36041</v>
      </c>
    </row>
    <row r="14" spans="1:5" s="31" customFormat="1" ht="21.75" customHeight="1">
      <c r="A14" s="1" t="s">
        <v>657</v>
      </c>
      <c r="B14" s="208">
        <v>207244</v>
      </c>
      <c r="C14" s="208">
        <v>207244</v>
      </c>
      <c r="D14" s="209">
        <f t="shared" si="0"/>
        <v>100</v>
      </c>
      <c r="E14" s="208">
        <v>189197</v>
      </c>
    </row>
    <row r="15" spans="1:5" s="31" customFormat="1" ht="21.75" customHeight="1">
      <c r="A15" s="1" t="s">
        <v>437</v>
      </c>
      <c r="B15" s="208">
        <v>2500000</v>
      </c>
      <c r="C15" s="208">
        <v>2240786</v>
      </c>
      <c r="D15" s="209">
        <f t="shared" si="0"/>
        <v>89.631439999999998</v>
      </c>
      <c r="E15" s="208">
        <v>739248</v>
      </c>
    </row>
    <row r="16" spans="1:5" s="31" customFormat="1" ht="21.75" customHeight="1">
      <c r="A16" s="1" t="s">
        <v>246</v>
      </c>
      <c r="B16" s="208">
        <v>109000000</v>
      </c>
      <c r="C16" s="208">
        <v>78387284</v>
      </c>
      <c r="D16" s="209">
        <f t="shared" si="0"/>
        <v>71.914939449541279</v>
      </c>
      <c r="E16" s="208">
        <v>64198441</v>
      </c>
    </row>
    <row r="17" spans="1:5" s="31" customFormat="1" ht="21.75" hidden="1" customHeight="1">
      <c r="A17" s="195" t="s">
        <v>369</v>
      </c>
      <c r="B17" s="221">
        <v>0</v>
      </c>
      <c r="C17" s="221">
        <v>0</v>
      </c>
      <c r="D17" s="221">
        <v>0</v>
      </c>
      <c r="E17" s="222">
        <v>0</v>
      </c>
    </row>
    <row r="18" spans="1:5" s="31" customFormat="1" ht="19.5" hidden="1" customHeight="1">
      <c r="A18" s="1" t="s">
        <v>442</v>
      </c>
      <c r="B18" s="209"/>
      <c r="C18" s="209"/>
      <c r="D18" s="209" t="e">
        <f t="shared" si="0"/>
        <v>#DIV/0!</v>
      </c>
      <c r="E18" s="209"/>
    </row>
    <row r="19" spans="1:5" s="31" customFormat="1" ht="21.75" customHeight="1">
      <c r="A19" s="1" t="s">
        <v>911</v>
      </c>
      <c r="B19" s="208">
        <v>6266212</v>
      </c>
      <c r="C19" s="208">
        <v>5248788</v>
      </c>
      <c r="D19" s="209">
        <f t="shared" si="0"/>
        <v>83.76333261626003</v>
      </c>
      <c r="E19" s="208">
        <v>4926314</v>
      </c>
    </row>
    <row r="20" spans="1:5" s="31" customFormat="1" ht="21.75" customHeight="1">
      <c r="A20" s="1" t="s">
        <v>360</v>
      </c>
      <c r="B20" s="208">
        <v>642600</v>
      </c>
      <c r="C20" s="208">
        <v>634118</v>
      </c>
      <c r="D20" s="209">
        <f t="shared" si="0"/>
        <v>98.680049797696853</v>
      </c>
      <c r="E20" s="208">
        <v>619757</v>
      </c>
    </row>
    <row r="21" spans="1:5" s="31" customFormat="1" ht="21.75" customHeight="1">
      <c r="A21" s="1" t="s">
        <v>463</v>
      </c>
      <c r="B21" s="208">
        <v>57200000</v>
      </c>
      <c r="C21" s="208">
        <v>34547179</v>
      </c>
      <c r="D21" s="209">
        <f t="shared" si="0"/>
        <v>60.39716608391609</v>
      </c>
      <c r="E21" s="208">
        <v>32103597</v>
      </c>
    </row>
    <row r="22" spans="1:5" s="31" customFormat="1" ht="21.75" customHeight="1">
      <c r="A22" s="1" t="s">
        <v>426</v>
      </c>
      <c r="B22" s="208">
        <v>10548395</v>
      </c>
      <c r="C22" s="208">
        <v>9267948</v>
      </c>
      <c r="D22" s="209">
        <f t="shared" si="0"/>
        <v>87.861214905205955</v>
      </c>
      <c r="E22" s="208">
        <v>4986331</v>
      </c>
    </row>
    <row r="23" spans="1:5" s="31" customFormat="1" ht="21.75" customHeight="1">
      <c r="A23" s="1" t="s">
        <v>66</v>
      </c>
      <c r="B23" s="208">
        <v>2500000</v>
      </c>
      <c r="C23" s="208">
        <v>1327546</v>
      </c>
      <c r="D23" s="209">
        <f t="shared" si="0"/>
        <v>53.101840000000003</v>
      </c>
      <c r="E23" s="208">
        <v>2103965</v>
      </c>
    </row>
    <row r="24" spans="1:5" s="31" customFormat="1" ht="21.75" customHeight="1">
      <c r="A24" s="1" t="s">
        <v>651</v>
      </c>
      <c r="B24" s="208">
        <v>52932</v>
      </c>
      <c r="C24" s="208">
        <v>16632</v>
      </c>
      <c r="D24" s="209">
        <f t="shared" si="0"/>
        <v>31.421446384039903</v>
      </c>
      <c r="E24" s="208">
        <v>12180</v>
      </c>
    </row>
    <row r="25" spans="1:5" s="31" customFormat="1" ht="21.75" customHeight="1">
      <c r="A25" s="1" t="s">
        <v>446</v>
      </c>
      <c r="B25" s="208">
        <v>757025</v>
      </c>
      <c r="C25" s="208">
        <v>715860</v>
      </c>
      <c r="D25" s="209">
        <f t="shared" si="0"/>
        <v>94.562266767940301</v>
      </c>
      <c r="E25" s="208">
        <v>14282</v>
      </c>
    </row>
    <row r="26" spans="1:5" s="31" customFormat="1" ht="21.75" customHeight="1">
      <c r="A26" s="1" t="s">
        <v>714</v>
      </c>
      <c r="B26" s="208">
        <v>88565355</v>
      </c>
      <c r="C26" s="208">
        <v>39777450</v>
      </c>
      <c r="D26" s="209">
        <f t="shared" si="0"/>
        <v>44.913104000994522</v>
      </c>
      <c r="E26" s="208">
        <v>24536125</v>
      </c>
    </row>
    <row r="27" spans="1:5" s="31" customFormat="1" ht="21.75" customHeight="1">
      <c r="A27" s="1" t="s">
        <v>638</v>
      </c>
      <c r="B27" s="208">
        <v>6010606</v>
      </c>
      <c r="C27" s="208">
        <v>6010606</v>
      </c>
      <c r="D27" s="209">
        <f t="shared" si="0"/>
        <v>100</v>
      </c>
      <c r="E27" s="208">
        <v>4407186</v>
      </c>
    </row>
    <row r="28" spans="1:5" s="31" customFormat="1" ht="21.75" customHeight="1">
      <c r="A28" s="1" t="s">
        <v>436</v>
      </c>
      <c r="B28" s="208">
        <v>8058000</v>
      </c>
      <c r="C28" s="208">
        <v>7576365</v>
      </c>
      <c r="D28" s="209">
        <f t="shared" si="0"/>
        <v>94.022896500372298</v>
      </c>
      <c r="E28" s="208">
        <v>9748487</v>
      </c>
    </row>
    <row r="29" spans="1:5" s="31" customFormat="1" ht="21.75" customHeight="1">
      <c r="A29" s="1" t="s">
        <v>430</v>
      </c>
      <c r="B29" s="208">
        <v>1800000</v>
      </c>
      <c r="C29" s="208">
        <v>988974</v>
      </c>
      <c r="D29" s="209">
        <f t="shared" si="0"/>
        <v>54.942999999999998</v>
      </c>
      <c r="E29" s="208">
        <v>2148770</v>
      </c>
    </row>
    <row r="30" spans="1:5" s="31" customFormat="1" ht="21.75" customHeight="1">
      <c r="A30" s="1" t="s">
        <v>429</v>
      </c>
      <c r="B30" s="208">
        <v>300000</v>
      </c>
      <c r="C30" s="208">
        <v>177200</v>
      </c>
      <c r="D30" s="209">
        <f t="shared" si="0"/>
        <v>59.06666666666667</v>
      </c>
      <c r="E30" s="208">
        <v>543757</v>
      </c>
    </row>
    <row r="31" spans="1:5" s="31" customFormat="1" ht="21.75" customHeight="1">
      <c r="A31" s="1" t="s">
        <v>45</v>
      </c>
      <c r="B31" s="208">
        <v>118000</v>
      </c>
      <c r="C31" s="208">
        <v>48703</v>
      </c>
      <c r="D31" s="209">
        <f t="shared" si="0"/>
        <v>41.273728813559323</v>
      </c>
      <c r="E31" s="208">
        <v>54011</v>
      </c>
    </row>
    <row r="32" spans="1:5" s="31" customFormat="1" ht="21.75" customHeight="1">
      <c r="A32" s="1" t="s">
        <v>654</v>
      </c>
      <c r="B32" s="208">
        <v>2785666</v>
      </c>
      <c r="C32" s="208">
        <v>1921732</v>
      </c>
      <c r="D32" s="209">
        <f t="shared" si="0"/>
        <v>68.986447047133439</v>
      </c>
      <c r="E32" s="208">
        <v>2938266</v>
      </c>
    </row>
    <row r="33" spans="1:5" s="31" customFormat="1" ht="21.75" customHeight="1">
      <c r="A33" s="1" t="s">
        <v>957</v>
      </c>
      <c r="B33" s="209">
        <v>0</v>
      </c>
      <c r="C33" s="209">
        <v>0</v>
      </c>
      <c r="D33" s="209">
        <v>0</v>
      </c>
      <c r="E33" s="208">
        <v>4447</v>
      </c>
    </row>
    <row r="34" spans="1:5" s="31" customFormat="1" ht="21.75" customHeight="1">
      <c r="A34" s="1" t="s">
        <v>370</v>
      </c>
      <c r="B34" s="208">
        <v>100000</v>
      </c>
      <c r="C34" s="208">
        <v>84186</v>
      </c>
      <c r="D34" s="209">
        <f t="shared" si="0"/>
        <v>84.186000000000007</v>
      </c>
      <c r="E34" s="208">
        <v>36040</v>
      </c>
    </row>
    <row r="35" spans="1:5" s="31" customFormat="1" ht="21.75" hidden="1" customHeight="1">
      <c r="A35" s="1" t="s">
        <v>464</v>
      </c>
      <c r="B35" s="208"/>
      <c r="C35" s="208"/>
      <c r="D35" s="209" t="e">
        <f t="shared" si="0"/>
        <v>#DIV/0!</v>
      </c>
      <c r="E35" s="208"/>
    </row>
    <row r="36" spans="1:5" s="31" customFormat="1" ht="21.75" customHeight="1">
      <c r="A36" s="1" t="s">
        <v>50</v>
      </c>
      <c r="B36" s="208">
        <v>900000</v>
      </c>
      <c r="C36" s="208">
        <v>452106</v>
      </c>
      <c r="D36" s="209">
        <f t="shared" si="0"/>
        <v>50.234000000000002</v>
      </c>
      <c r="E36" s="208">
        <v>630929</v>
      </c>
    </row>
    <row r="37" spans="1:5" s="31" customFormat="1" ht="21.75" customHeight="1">
      <c r="A37" s="1" t="s">
        <v>643</v>
      </c>
      <c r="B37" s="208">
        <v>2352523</v>
      </c>
      <c r="C37" s="208">
        <v>2055844</v>
      </c>
      <c r="D37" s="209">
        <f t="shared" si="0"/>
        <v>87.388901192464431</v>
      </c>
      <c r="E37" s="208">
        <v>1362537</v>
      </c>
    </row>
    <row r="38" spans="1:5" s="31" customFormat="1" ht="21.75" customHeight="1">
      <c r="A38" s="1" t="s">
        <v>161</v>
      </c>
      <c r="B38" s="208">
        <v>2600000</v>
      </c>
      <c r="C38" s="208">
        <v>1191638</v>
      </c>
      <c r="D38" s="209">
        <f t="shared" si="0"/>
        <v>45.832230769230769</v>
      </c>
      <c r="E38" s="208">
        <v>1183693</v>
      </c>
    </row>
    <row r="39" spans="1:5" s="31" customFormat="1" ht="21.75" customHeight="1">
      <c r="A39" s="1" t="s">
        <v>652</v>
      </c>
      <c r="B39" s="208">
        <v>1147770</v>
      </c>
      <c r="C39" s="208">
        <v>697720</v>
      </c>
      <c r="D39" s="209">
        <f t="shared" si="0"/>
        <v>60.789182501720731</v>
      </c>
      <c r="E39" s="208">
        <v>574370</v>
      </c>
    </row>
    <row r="40" spans="1:5" s="31" customFormat="1" ht="21.75" customHeight="1">
      <c r="A40" s="1" t="s">
        <v>958</v>
      </c>
      <c r="B40" s="208">
        <v>400000</v>
      </c>
      <c r="C40" s="208">
        <v>169767</v>
      </c>
      <c r="D40" s="209">
        <f t="shared" si="0"/>
        <v>42.441749999999999</v>
      </c>
      <c r="E40" s="208">
        <v>180080</v>
      </c>
    </row>
    <row r="41" spans="1:5" s="31" customFormat="1" ht="21.75" customHeight="1">
      <c r="A41" s="1" t="s">
        <v>706</v>
      </c>
      <c r="B41" s="208">
        <v>1967146</v>
      </c>
      <c r="C41" s="208">
        <v>1828888</v>
      </c>
      <c r="D41" s="209">
        <f t="shared" si="0"/>
        <v>92.97164521596261</v>
      </c>
      <c r="E41" s="208">
        <v>3968017</v>
      </c>
    </row>
    <row r="42" spans="1:5" s="31" customFormat="1" ht="21.75" customHeight="1">
      <c r="A42" s="1" t="s">
        <v>836</v>
      </c>
      <c r="B42" s="208">
        <v>200000</v>
      </c>
      <c r="C42" s="208">
        <v>152000</v>
      </c>
      <c r="D42" s="209">
        <f t="shared" si="0"/>
        <v>76</v>
      </c>
      <c r="E42" s="209">
        <v>0</v>
      </c>
    </row>
    <row r="43" spans="1:5" s="31" customFormat="1" ht="21.75" customHeight="1">
      <c r="A43" s="1" t="s">
        <v>834</v>
      </c>
      <c r="B43" s="208">
        <v>294500</v>
      </c>
      <c r="C43" s="208">
        <v>294500</v>
      </c>
      <c r="D43" s="209">
        <f t="shared" si="0"/>
        <v>100</v>
      </c>
      <c r="E43" s="209">
        <v>0</v>
      </c>
    </row>
    <row r="44" spans="1:5" s="31" customFormat="1" ht="26.25" customHeight="1">
      <c r="A44" s="111" t="s">
        <v>27</v>
      </c>
      <c r="B44" s="140">
        <f>SUM(B4:B43)</f>
        <v>368000000</v>
      </c>
      <c r="C44" s="140">
        <f>SUM(C4:C43)</f>
        <v>233313342</v>
      </c>
      <c r="D44" s="140">
        <f>C44/B44*100</f>
        <v>63.400364673913046</v>
      </c>
      <c r="E44" s="140">
        <f>SUM(E4:E43)</f>
        <v>199902011</v>
      </c>
    </row>
  </sheetData>
  <mergeCells count="1">
    <mergeCell ref="A1:E1"/>
  </mergeCells>
  <phoneticPr fontId="0" type="noConversion"/>
  <pageMargins left="0.3" right="0.19" top="0.75" bottom="0.97" header="0.25" footer="0.49"/>
  <pageSetup paperSize="9" scale="85" firstPageNumber="28" orientation="portrait" useFirstPageNumber="1" r:id="rId1"/>
  <headerFooter>
    <oddHeader>&amp;R&amp;"Times New Roman,Regular"Kingdom of Bahrain
Consolidated Final Account
For The Year Ended 31 December 2022</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dimension ref="A1:G3"/>
  <sheetViews>
    <sheetView zoomScale="172" zoomScaleNormal="172" workbookViewId="0">
      <selection activeCell="A3" sqref="A3"/>
    </sheetView>
  </sheetViews>
  <sheetFormatPr defaultRowHeight="12.75"/>
  <cols>
    <col min="1" max="1" width="96.42578125" customWidth="1"/>
  </cols>
  <sheetData>
    <row r="1" spans="1:7" ht="22.5" customHeight="1">
      <c r="A1" s="83" t="s">
        <v>705</v>
      </c>
      <c r="B1" s="49"/>
      <c r="C1" s="49"/>
      <c r="D1" s="49"/>
      <c r="E1" s="49"/>
      <c r="F1" s="49"/>
      <c r="G1" s="49"/>
    </row>
    <row r="2" spans="1:7" ht="14.25" customHeight="1"/>
    <row r="3" spans="1:7" ht="137.44999999999999" customHeight="1">
      <c r="A3" s="85" t="s">
        <v>824</v>
      </c>
    </row>
  </sheetData>
  <pageMargins left="0.7" right="0.7" top="0.75" bottom="0.75" header="0.3" footer="0.3"/>
  <pageSetup orientation="portrait" horizontalDpi="0" verticalDpi="0" r:id="rId1"/>
  <headerFooter>
    <oddHeader xml:space="preserve">&amp;RKingdom of Bahrain
Consolidated Final Account
For The Year Ended 31 December 2020
</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A1:C37"/>
  <sheetViews>
    <sheetView view="pageBreakPreview" zoomScaleNormal="100" zoomScaleSheetLayoutView="100" workbookViewId="0">
      <selection sqref="A1:B1"/>
    </sheetView>
  </sheetViews>
  <sheetFormatPr defaultColWidth="9.140625" defaultRowHeight="12.75"/>
  <cols>
    <col min="1" max="1" width="50" style="5" customWidth="1"/>
    <col min="2" max="2" width="17.5703125" style="5" bestFit="1" customWidth="1"/>
    <col min="3" max="3" width="19.5703125" style="5" customWidth="1"/>
    <col min="4" max="16384" width="9.140625" style="5"/>
  </cols>
  <sheetData>
    <row r="1" spans="1:3" ht="22.5" customHeight="1">
      <c r="A1" s="314" t="s">
        <v>340</v>
      </c>
      <c r="B1" s="315"/>
      <c r="C1" s="80"/>
    </row>
    <row r="2" spans="1:3" ht="13.5" customHeight="1">
      <c r="A2" s="80"/>
      <c r="B2" s="80"/>
      <c r="C2" s="239" t="s">
        <v>48</v>
      </c>
    </row>
    <row r="3" spans="1:3" ht="21" customHeight="1">
      <c r="A3" s="248" t="s">
        <v>4</v>
      </c>
      <c r="B3" s="248">
        <f>C3+1</f>
        <v>2022</v>
      </c>
      <c r="C3" s="248">
        <v>2021</v>
      </c>
    </row>
    <row r="4" spans="1:3" ht="4.5" customHeight="1">
      <c r="A4" s="249"/>
      <c r="B4" s="249"/>
      <c r="C4" s="249"/>
    </row>
    <row r="5" spans="1:3" ht="20.25" customHeight="1">
      <c r="A5" s="244" t="s">
        <v>850</v>
      </c>
      <c r="B5" s="250"/>
      <c r="C5" s="251"/>
    </row>
    <row r="6" spans="1:3" ht="20.25" customHeight="1">
      <c r="A6" s="245" t="s">
        <v>331</v>
      </c>
      <c r="B6" s="19"/>
      <c r="C6" s="19"/>
    </row>
    <row r="7" spans="1:3" ht="20.25" customHeight="1">
      <c r="A7" s="242" t="s">
        <v>12</v>
      </c>
      <c r="B7" s="144">
        <v>2385880215</v>
      </c>
      <c r="C7" s="144">
        <v>1783826164</v>
      </c>
    </row>
    <row r="8" spans="1:3" ht="20.25" customHeight="1">
      <c r="A8" s="242" t="s">
        <v>953</v>
      </c>
      <c r="B8" s="144">
        <v>791466988</v>
      </c>
      <c r="C8" s="144">
        <v>538650252</v>
      </c>
    </row>
    <row r="9" spans="1:3" ht="20.25" customHeight="1">
      <c r="A9" s="242" t="s">
        <v>333</v>
      </c>
      <c r="B9" s="144">
        <v>73863689</v>
      </c>
      <c r="C9" s="144">
        <v>90295640</v>
      </c>
    </row>
    <row r="10" spans="1:3" ht="20.25" hidden="1" customHeight="1">
      <c r="A10" s="242" t="s">
        <v>14</v>
      </c>
      <c r="B10" s="145"/>
      <c r="C10" s="144"/>
    </row>
    <row r="11" spans="1:3" ht="20.25" customHeight="1">
      <c r="A11" s="242" t="s">
        <v>16</v>
      </c>
      <c r="B11" s="144">
        <v>32731983</v>
      </c>
      <c r="C11" s="144">
        <v>34116927</v>
      </c>
    </row>
    <row r="12" spans="1:3" ht="20.25" hidden="1" customHeight="1">
      <c r="A12" s="1" t="s">
        <v>354</v>
      </c>
      <c r="B12" s="144">
        <v>0</v>
      </c>
      <c r="C12" s="144">
        <v>0</v>
      </c>
    </row>
    <row r="13" spans="1:3" ht="20.25" customHeight="1">
      <c r="A13" s="243" t="s">
        <v>27</v>
      </c>
      <c r="B13" s="146">
        <f>SUM(B7:B12)</f>
        <v>3283942875</v>
      </c>
      <c r="C13" s="146">
        <f>SUM(C7:C12)</f>
        <v>2446888983</v>
      </c>
    </row>
    <row r="14" spans="1:3" ht="20.25" customHeight="1">
      <c r="A14" s="244" t="s">
        <v>330</v>
      </c>
      <c r="B14" s="20"/>
      <c r="C14" s="20"/>
    </row>
    <row r="15" spans="1:3" ht="20.25" customHeight="1">
      <c r="A15" s="242" t="s">
        <v>17</v>
      </c>
      <c r="B15" s="144">
        <v>-1382927801</v>
      </c>
      <c r="C15" s="144">
        <v>-1374069128</v>
      </c>
    </row>
    <row r="16" spans="1:3" ht="20.25" customHeight="1">
      <c r="A16" s="242" t="s">
        <v>18</v>
      </c>
      <c r="B16" s="144">
        <v>-227920942</v>
      </c>
      <c r="C16" s="144">
        <v>-214689538</v>
      </c>
    </row>
    <row r="17" spans="1:3" ht="20.25" customHeight="1">
      <c r="A17" s="242" t="s">
        <v>19</v>
      </c>
      <c r="B17" s="144">
        <v>-77420085</v>
      </c>
      <c r="C17" s="144">
        <v>-59419862</v>
      </c>
    </row>
    <row r="18" spans="1:3" ht="20.25" customHeight="1">
      <c r="A18" s="242" t="s">
        <v>21</v>
      </c>
      <c r="B18" s="144">
        <v>-38386915</v>
      </c>
      <c r="C18" s="144">
        <v>-39106187</v>
      </c>
    </row>
    <row r="19" spans="1:3" ht="20.25" customHeight="1">
      <c r="A19" s="242" t="s">
        <v>22</v>
      </c>
      <c r="B19" s="144">
        <v>-518908533</v>
      </c>
      <c r="C19" s="144">
        <v>-588992812</v>
      </c>
    </row>
    <row r="20" spans="1:3" ht="20.25" customHeight="1">
      <c r="A20" s="242" t="s">
        <v>361</v>
      </c>
      <c r="B20" s="144">
        <v>-1149305574</v>
      </c>
      <c r="C20" s="144">
        <v>-1027282049</v>
      </c>
    </row>
    <row r="21" spans="1:3" ht="20.25" customHeight="1">
      <c r="A21" s="242" t="s">
        <v>342</v>
      </c>
      <c r="B21" s="144">
        <v>37566650</v>
      </c>
      <c r="C21" s="144">
        <v>-84729073</v>
      </c>
    </row>
    <row r="22" spans="1:3" ht="20.25" customHeight="1">
      <c r="A22" s="242" t="s">
        <v>465</v>
      </c>
      <c r="B22" s="144">
        <v>-67720588</v>
      </c>
      <c r="C22" s="144">
        <v>-52536615</v>
      </c>
    </row>
    <row r="23" spans="1:3" ht="20.25" customHeight="1">
      <c r="A23" s="246" t="s">
        <v>27</v>
      </c>
      <c r="B23" s="146">
        <f>SUM(B15:B22)</f>
        <v>-3425023788</v>
      </c>
      <c r="C23" s="146">
        <f>SUM(C15:C22)</f>
        <v>-3440825264</v>
      </c>
    </row>
    <row r="24" spans="1:3" ht="20.25" customHeight="1">
      <c r="A24" s="141" t="s">
        <v>851</v>
      </c>
      <c r="B24" s="66">
        <f>B13+B23</f>
        <v>-141080913</v>
      </c>
      <c r="C24" s="66">
        <f>C13+C23</f>
        <v>-993936281</v>
      </c>
    </row>
    <row r="25" spans="1:3" ht="20.25" customHeight="1">
      <c r="A25" s="242"/>
      <c r="B25" s="242"/>
      <c r="C25" s="242"/>
    </row>
    <row r="26" spans="1:3" ht="20.25" customHeight="1">
      <c r="A26" s="247" t="s">
        <v>852</v>
      </c>
      <c r="B26" s="20"/>
      <c r="C26" s="20"/>
    </row>
    <row r="27" spans="1:3" ht="20.25" customHeight="1">
      <c r="A27" s="242" t="s">
        <v>23</v>
      </c>
      <c r="B27" s="144">
        <v>-255346558</v>
      </c>
      <c r="C27" s="144">
        <v>-248312138</v>
      </c>
    </row>
    <row r="28" spans="1:3" ht="20.25" customHeight="1">
      <c r="A28" s="242" t="s">
        <v>332</v>
      </c>
      <c r="B28" s="144">
        <v>-16020287</v>
      </c>
      <c r="C28" s="144">
        <v>-9855319</v>
      </c>
    </row>
    <row r="29" spans="1:3" ht="20.25" customHeight="1">
      <c r="A29" s="242" t="s">
        <v>34</v>
      </c>
      <c r="B29" s="144">
        <v>81119592</v>
      </c>
      <c r="C29" s="144">
        <v>187526808</v>
      </c>
    </row>
    <row r="30" spans="1:3" ht="20.25" customHeight="1">
      <c r="A30" s="242" t="s">
        <v>327</v>
      </c>
      <c r="B30" s="144">
        <v>887012</v>
      </c>
      <c r="C30" s="144">
        <v>499368</v>
      </c>
    </row>
    <row r="31" spans="1:3" ht="20.25" customHeight="1">
      <c r="A31" s="141" t="s">
        <v>853</v>
      </c>
      <c r="B31" s="66">
        <f>SUM(B27:B30)</f>
        <v>-189360241</v>
      </c>
      <c r="C31" s="66">
        <f>SUM(C27:C30)</f>
        <v>-70141281</v>
      </c>
    </row>
    <row r="32" spans="1:3" ht="20.25" customHeight="1">
      <c r="A32" s="242"/>
      <c r="B32" s="242"/>
      <c r="C32" s="242"/>
    </row>
    <row r="33" spans="1:3" ht="20.25" customHeight="1">
      <c r="A33" s="244" t="s">
        <v>855</v>
      </c>
      <c r="B33" s="67"/>
      <c r="C33" s="67"/>
    </row>
    <row r="34" spans="1:3" ht="20.25" customHeight="1">
      <c r="A34" s="142" t="s">
        <v>328</v>
      </c>
      <c r="B34" s="174">
        <v>6380740559</v>
      </c>
      <c r="C34" s="174">
        <v>8515704930</v>
      </c>
    </row>
    <row r="35" spans="1:3" ht="20.25" customHeight="1">
      <c r="A35" s="142" t="s">
        <v>338</v>
      </c>
      <c r="B35" s="174">
        <v>-6213441592</v>
      </c>
      <c r="C35" s="174">
        <v>-6617102286</v>
      </c>
    </row>
    <row r="36" spans="1:3" ht="20.25" customHeight="1">
      <c r="A36" s="143" t="s">
        <v>854</v>
      </c>
      <c r="B36" s="76">
        <f>SUM(B34:B35)</f>
        <v>167298967</v>
      </c>
      <c r="C36" s="76">
        <f>SUM(C34:C35)</f>
        <v>1898602644</v>
      </c>
    </row>
    <row r="37" spans="1:3" ht="20.25" customHeight="1">
      <c r="A37" s="141" t="s">
        <v>329</v>
      </c>
      <c r="B37" s="66">
        <f>B24+B31+B36</f>
        <v>-163142187</v>
      </c>
      <c r="C37" s="66">
        <f>C24+C31+C36</f>
        <v>834525082</v>
      </c>
    </row>
  </sheetData>
  <mergeCells count="1">
    <mergeCell ref="A1:B1"/>
  </mergeCells>
  <pageMargins left="0.7" right="0.7" top="0.86458333333333304" bottom="0.75" header="0.25" footer="0.3"/>
  <pageSetup paperSize="9" orientation="portrait" r:id="rId1"/>
  <headerFooter>
    <oddHeader xml:space="preserve">&amp;R&amp;"Times New Roman,Regular"Kingdom of Bahrain
Consolidated Final Account
For The Year Ended 31 December 2022
</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dimension ref="A1:D23"/>
  <sheetViews>
    <sheetView view="pageBreakPreview" zoomScaleNormal="100" zoomScaleSheetLayoutView="100" workbookViewId="0">
      <selection sqref="A1:C1"/>
    </sheetView>
  </sheetViews>
  <sheetFormatPr defaultColWidth="9.140625" defaultRowHeight="12.75"/>
  <cols>
    <col min="1" max="1" width="11.28515625" style="6" customWidth="1"/>
    <col min="2" max="2" width="36.28515625" style="5" customWidth="1"/>
    <col min="3" max="3" width="17.5703125" style="5" bestFit="1" customWidth="1"/>
    <col min="4" max="4" width="21.140625" style="5" customWidth="1"/>
    <col min="5" max="16384" width="9.140625" style="5"/>
  </cols>
  <sheetData>
    <row r="1" spans="1:4" ht="21.75" customHeight="1">
      <c r="A1" s="314" t="s">
        <v>341</v>
      </c>
      <c r="B1" s="315"/>
      <c r="C1" s="315"/>
      <c r="D1" s="80"/>
    </row>
    <row r="2" spans="1:4" ht="14.25" customHeight="1">
      <c r="A2" s="237"/>
      <c r="B2" s="238"/>
      <c r="C2" s="238"/>
      <c r="D2" s="239" t="s">
        <v>48</v>
      </c>
    </row>
    <row r="3" spans="1:4" ht="35.25" customHeight="1">
      <c r="A3" s="68" t="s">
        <v>3</v>
      </c>
      <c r="B3" s="68" t="s">
        <v>4</v>
      </c>
      <c r="C3" s="69">
        <f>D3+1</f>
        <v>2022</v>
      </c>
      <c r="D3" s="70">
        <v>2021</v>
      </c>
    </row>
    <row r="4" spans="1:4" ht="30.75" customHeight="1">
      <c r="A4" s="240">
        <v>1</v>
      </c>
      <c r="B4" s="241" t="s">
        <v>17</v>
      </c>
      <c r="C4" s="97">
        <v>2124100</v>
      </c>
      <c r="D4" s="97">
        <v>772812</v>
      </c>
    </row>
    <row r="5" spans="1:4" ht="30.75" customHeight="1">
      <c r="A5" s="240">
        <v>2</v>
      </c>
      <c r="B5" s="241" t="s">
        <v>18</v>
      </c>
      <c r="C5" s="97">
        <v>10587751</v>
      </c>
      <c r="D5" s="97">
        <v>5068520</v>
      </c>
    </row>
    <row r="6" spans="1:4" ht="30.75" customHeight="1">
      <c r="A6" s="240">
        <v>3</v>
      </c>
      <c r="B6" s="241" t="s">
        <v>19</v>
      </c>
      <c r="C6" s="97">
        <v>634816</v>
      </c>
      <c r="D6" s="97">
        <v>265264</v>
      </c>
    </row>
    <row r="7" spans="1:4" ht="30.75" customHeight="1">
      <c r="A7" s="240">
        <v>4</v>
      </c>
      <c r="B7" s="241" t="s">
        <v>20</v>
      </c>
      <c r="C7" s="97">
        <v>447591</v>
      </c>
      <c r="D7" s="97">
        <v>312016</v>
      </c>
    </row>
    <row r="8" spans="1:4" ht="30.75" customHeight="1">
      <c r="A8" s="240">
        <v>5</v>
      </c>
      <c r="B8" s="241" t="s">
        <v>21</v>
      </c>
      <c r="C8" s="97">
        <v>734328</v>
      </c>
      <c r="D8" s="97">
        <v>440856</v>
      </c>
    </row>
    <row r="9" spans="1:4" ht="30.75" customHeight="1">
      <c r="A9" s="240">
        <v>6</v>
      </c>
      <c r="B9" s="241" t="s">
        <v>22</v>
      </c>
      <c r="C9" s="97">
        <v>10574282</v>
      </c>
      <c r="D9" s="97">
        <v>7469261</v>
      </c>
    </row>
    <row r="10" spans="1:4" ht="30.75" customHeight="1">
      <c r="A10" s="240">
        <v>7</v>
      </c>
      <c r="B10" s="241" t="s">
        <v>361</v>
      </c>
      <c r="C10" s="97">
        <v>19532115</v>
      </c>
      <c r="D10" s="97">
        <v>13139620</v>
      </c>
    </row>
    <row r="11" spans="1:4" ht="30.75" customHeight="1">
      <c r="A11" s="240">
        <v>8</v>
      </c>
      <c r="B11" s="241" t="s">
        <v>23</v>
      </c>
      <c r="C11" s="97">
        <v>34959232</v>
      </c>
      <c r="D11" s="97">
        <v>18540165</v>
      </c>
    </row>
    <row r="12" spans="1:4" ht="30.75" customHeight="1">
      <c r="A12" s="240" t="s">
        <v>162</v>
      </c>
      <c r="B12" s="241" t="s">
        <v>428</v>
      </c>
      <c r="C12" s="97">
        <v>15375169</v>
      </c>
      <c r="D12" s="97">
        <v>54761534</v>
      </c>
    </row>
    <row r="13" spans="1:4" ht="20.25" customHeight="1">
      <c r="A13" s="317" t="s">
        <v>27</v>
      </c>
      <c r="B13" s="317"/>
      <c r="C13" s="150">
        <f>SUM(C4:C12)</f>
        <v>94969384</v>
      </c>
      <c r="D13" s="150">
        <f>SUM(D4:D12)</f>
        <v>100770048</v>
      </c>
    </row>
    <row r="14" spans="1:4" ht="25.5" customHeight="1">
      <c r="A14" s="5"/>
      <c r="B14" s="13"/>
    </row>
    <row r="15" spans="1:4">
      <c r="A15" s="316"/>
      <c r="B15" s="316"/>
      <c r="C15" s="316"/>
    </row>
    <row r="16" spans="1:4">
      <c r="A16" s="316"/>
      <c r="B16" s="316"/>
      <c r="C16" s="316"/>
    </row>
    <row r="17" spans="1:3">
      <c r="A17" s="316"/>
      <c r="B17" s="316"/>
      <c r="C17" s="316"/>
    </row>
    <row r="18" spans="1:3" ht="2.25" customHeight="1">
      <c r="A18" s="316"/>
      <c r="B18" s="316"/>
      <c r="C18" s="316"/>
    </row>
    <row r="19" spans="1:3" hidden="1">
      <c r="A19" s="316"/>
      <c r="B19" s="316"/>
      <c r="C19" s="316"/>
    </row>
    <row r="20" spans="1:3" ht="7.5" hidden="1" customHeight="1">
      <c r="A20" s="316"/>
      <c r="B20" s="316"/>
      <c r="C20" s="316"/>
    </row>
    <row r="21" spans="1:3" ht="0.75" hidden="1" customHeight="1">
      <c r="A21" s="316"/>
      <c r="B21" s="316"/>
      <c r="C21" s="316"/>
    </row>
    <row r="22" spans="1:3" hidden="1">
      <c r="A22" s="316"/>
      <c r="B22" s="316"/>
      <c r="C22" s="316"/>
    </row>
    <row r="23" spans="1:3" ht="3" customHeight="1">
      <c r="A23" s="316"/>
      <c r="B23" s="316"/>
      <c r="C23" s="316"/>
    </row>
  </sheetData>
  <mergeCells count="3">
    <mergeCell ref="A1:C1"/>
    <mergeCell ref="A15:C23"/>
    <mergeCell ref="A13:B13"/>
  </mergeCells>
  <phoneticPr fontId="17" type="noConversion"/>
  <pageMargins left="0.7" right="0.7" top="0.82291666666666696" bottom="0.75" header="0.25" footer="0.3"/>
  <pageSetup paperSize="9" orientation="portrait" r:id="rId1"/>
  <headerFooter>
    <oddHeader xml:space="preserve">&amp;R&amp;"Times New Roman,Regular"Kingdom of Bahrain
Consolidated Final Account
For The Year Ended 31 December 2022
</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dimension ref="A1:D24"/>
  <sheetViews>
    <sheetView view="pageBreakPreview" zoomScaleNormal="100" zoomScaleSheetLayoutView="100" workbookViewId="0">
      <selection sqref="A1:C1"/>
    </sheetView>
  </sheetViews>
  <sheetFormatPr defaultColWidth="9.140625" defaultRowHeight="12.75"/>
  <cols>
    <col min="1" max="1" width="11.85546875" style="6" bestFit="1" customWidth="1"/>
    <col min="2" max="2" width="36.28515625" style="5" customWidth="1"/>
    <col min="3" max="3" width="21" style="5" bestFit="1" customWidth="1"/>
    <col min="4" max="4" width="19" style="5" bestFit="1" customWidth="1"/>
    <col min="5" max="16384" width="9.140625" style="5"/>
  </cols>
  <sheetData>
    <row r="1" spans="1:4" ht="22.5" customHeight="1">
      <c r="A1" s="314" t="s">
        <v>339</v>
      </c>
      <c r="B1" s="315"/>
      <c r="C1" s="315"/>
      <c r="D1" s="80"/>
    </row>
    <row r="2" spans="1:4" ht="14.25" customHeight="1">
      <c r="A2" s="237"/>
      <c r="B2" s="238"/>
      <c r="C2" s="238"/>
      <c r="D2" s="239" t="s">
        <v>48</v>
      </c>
    </row>
    <row r="3" spans="1:4" ht="35.25" customHeight="1">
      <c r="A3" s="68" t="s">
        <v>3</v>
      </c>
      <c r="B3" s="68" t="s">
        <v>4</v>
      </c>
      <c r="C3" s="69">
        <f>D3+1</f>
        <v>2022</v>
      </c>
      <c r="D3" s="70">
        <v>2021</v>
      </c>
    </row>
    <row r="4" spans="1:4" ht="30.75" customHeight="1">
      <c r="A4" s="240">
        <v>1</v>
      </c>
      <c r="B4" s="241" t="s">
        <v>17</v>
      </c>
      <c r="C4" s="97">
        <v>4535418</v>
      </c>
      <c r="D4" s="97">
        <v>5428656</v>
      </c>
    </row>
    <row r="5" spans="1:4" ht="30.75" customHeight="1">
      <c r="A5" s="240">
        <v>2</v>
      </c>
      <c r="B5" s="241" t="s">
        <v>18</v>
      </c>
      <c r="C5" s="97">
        <v>39548881</v>
      </c>
      <c r="D5" s="97">
        <v>34985782</v>
      </c>
    </row>
    <row r="6" spans="1:4" ht="30.75" customHeight="1">
      <c r="A6" s="240">
        <v>3</v>
      </c>
      <c r="B6" s="241" t="s">
        <v>19</v>
      </c>
      <c r="C6" s="97">
        <v>4759223</v>
      </c>
      <c r="D6" s="97">
        <v>7490379</v>
      </c>
    </row>
    <row r="7" spans="1:4" ht="30.75" customHeight="1">
      <c r="A7" s="240">
        <v>4</v>
      </c>
      <c r="B7" s="241" t="s">
        <v>20</v>
      </c>
      <c r="C7" s="97">
        <v>498918</v>
      </c>
      <c r="D7" s="97">
        <v>952001</v>
      </c>
    </row>
    <row r="8" spans="1:4" ht="30.75" customHeight="1">
      <c r="A8" s="240">
        <v>5</v>
      </c>
      <c r="B8" s="241" t="s">
        <v>21</v>
      </c>
      <c r="C8" s="97">
        <v>2873392</v>
      </c>
      <c r="D8" s="97">
        <v>4381892</v>
      </c>
    </row>
    <row r="9" spans="1:4" ht="30.75" customHeight="1">
      <c r="A9" s="240">
        <v>6</v>
      </c>
      <c r="B9" s="241" t="s">
        <v>22</v>
      </c>
      <c r="C9" s="97">
        <v>28246456</v>
      </c>
      <c r="D9" s="97">
        <v>117586682</v>
      </c>
    </row>
    <row r="10" spans="1:4" ht="30.75" customHeight="1">
      <c r="A10" s="240">
        <v>7</v>
      </c>
      <c r="B10" s="241" t="s">
        <v>361</v>
      </c>
      <c r="C10" s="97">
        <v>3083646</v>
      </c>
      <c r="D10" s="97">
        <v>4590765</v>
      </c>
    </row>
    <row r="11" spans="1:4" ht="30.75" customHeight="1">
      <c r="A11" s="240">
        <v>8</v>
      </c>
      <c r="B11" s="241" t="s">
        <v>23</v>
      </c>
      <c r="C11" s="97">
        <v>101749487</v>
      </c>
      <c r="D11" s="97">
        <v>84106471</v>
      </c>
    </row>
    <row r="12" spans="1:4" ht="30.75" customHeight="1">
      <c r="A12" s="240" t="s">
        <v>162</v>
      </c>
      <c r="B12" s="241" t="s">
        <v>428</v>
      </c>
      <c r="C12" s="97">
        <v>792268</v>
      </c>
      <c r="D12" s="223">
        <v>-9980042</v>
      </c>
    </row>
    <row r="13" spans="1:4" ht="20.25" customHeight="1">
      <c r="A13" s="317" t="s">
        <v>27</v>
      </c>
      <c r="B13" s="317"/>
      <c r="C13" s="194">
        <f>SUM(C4:C12)</f>
        <v>186087689</v>
      </c>
      <c r="D13" s="149">
        <f>SUM(D4:D12)</f>
        <v>249542586</v>
      </c>
    </row>
    <row r="14" spans="1:4" ht="63.75" customHeight="1">
      <c r="A14" s="11"/>
      <c r="C14" s="12"/>
    </row>
    <row r="15" spans="1:4" ht="25.5" customHeight="1">
      <c r="A15" s="5"/>
      <c r="B15" s="13"/>
    </row>
    <row r="16" spans="1:4">
      <c r="A16" s="316"/>
      <c r="B16" s="316"/>
      <c r="C16" s="316"/>
    </row>
    <row r="17" spans="1:3">
      <c r="A17" s="316"/>
      <c r="B17" s="316"/>
      <c r="C17" s="316"/>
    </row>
    <row r="18" spans="1:3">
      <c r="A18" s="316"/>
      <c r="B18" s="316"/>
      <c r="C18" s="316"/>
    </row>
    <row r="19" spans="1:3" ht="2.25" customHeight="1">
      <c r="A19" s="316"/>
      <c r="B19" s="316"/>
      <c r="C19" s="316"/>
    </row>
    <row r="20" spans="1:3" hidden="1">
      <c r="A20" s="316"/>
      <c r="B20" s="316"/>
      <c r="C20" s="316"/>
    </row>
    <row r="21" spans="1:3" ht="7.5" hidden="1" customHeight="1">
      <c r="A21" s="316"/>
      <c r="B21" s="316"/>
      <c r="C21" s="316"/>
    </row>
    <row r="22" spans="1:3" ht="0.75" hidden="1" customHeight="1">
      <c r="A22" s="316"/>
      <c r="B22" s="316"/>
      <c r="C22" s="316"/>
    </row>
    <row r="23" spans="1:3" hidden="1">
      <c r="A23" s="316"/>
      <c r="B23" s="316"/>
      <c r="C23" s="316"/>
    </row>
    <row r="24" spans="1:3" ht="3" customHeight="1">
      <c r="A24" s="316"/>
      <c r="B24" s="316"/>
      <c r="C24" s="316"/>
    </row>
  </sheetData>
  <mergeCells count="3">
    <mergeCell ref="A1:C1"/>
    <mergeCell ref="A13:B13"/>
    <mergeCell ref="A16:C24"/>
  </mergeCells>
  <phoneticPr fontId="17" type="noConversion"/>
  <pageMargins left="0.7" right="0.7" top="0.83333333333333304" bottom="0.75" header="0.25" footer="0.3"/>
  <pageSetup paperSize="9" orientation="portrait" r:id="rId1"/>
  <headerFooter>
    <oddHeader>&amp;R&amp;"Times New Roman,Regular"Kingdom of Bahrain
Consolidated Final Account
For The Year Ended 31 December 2022</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dimension ref="A1:D23"/>
  <sheetViews>
    <sheetView view="pageBreakPreview" zoomScaleNormal="100" zoomScaleSheetLayoutView="100" workbookViewId="0">
      <selection sqref="A1:C1"/>
    </sheetView>
  </sheetViews>
  <sheetFormatPr defaultColWidth="9.140625" defaultRowHeight="12.75"/>
  <cols>
    <col min="1" max="1" width="11.85546875" style="6" bestFit="1" customWidth="1"/>
    <col min="2" max="2" width="37.7109375" style="5" customWidth="1"/>
    <col min="3" max="3" width="19.7109375" style="5" bestFit="1" customWidth="1"/>
    <col min="4" max="4" width="17.5703125" style="5" bestFit="1" customWidth="1"/>
    <col min="5" max="16384" width="9.140625" style="5"/>
  </cols>
  <sheetData>
    <row r="1" spans="1:4" ht="21.75" customHeight="1">
      <c r="A1" s="314" t="s">
        <v>363</v>
      </c>
      <c r="B1" s="315"/>
      <c r="C1" s="315"/>
      <c r="D1" s="80"/>
    </row>
    <row r="2" spans="1:4" ht="14.25" customHeight="1">
      <c r="A2" s="237"/>
      <c r="B2" s="238"/>
      <c r="C2" s="238"/>
      <c r="D2" s="239" t="s">
        <v>48</v>
      </c>
    </row>
    <row r="3" spans="1:4" ht="35.25" customHeight="1">
      <c r="A3" s="68" t="s">
        <v>3</v>
      </c>
      <c r="B3" s="68" t="s">
        <v>4</v>
      </c>
      <c r="C3" s="69">
        <f>D3+1</f>
        <v>2022</v>
      </c>
      <c r="D3" s="70">
        <v>2021</v>
      </c>
    </row>
    <row r="4" spans="1:4" ht="30.75" customHeight="1">
      <c r="A4" s="240">
        <v>1</v>
      </c>
      <c r="B4" s="241" t="s">
        <v>17</v>
      </c>
      <c r="C4" s="98">
        <v>320324</v>
      </c>
      <c r="D4" s="98">
        <v>601224.18999999994</v>
      </c>
    </row>
    <row r="5" spans="1:4" ht="30.75" customHeight="1">
      <c r="A5" s="240">
        <v>2</v>
      </c>
      <c r="B5" s="241" t="s">
        <v>18</v>
      </c>
      <c r="C5" s="98">
        <v>1912747</v>
      </c>
      <c r="D5" s="98">
        <v>1847682.62</v>
      </c>
    </row>
    <row r="6" spans="1:4" ht="30.75" customHeight="1">
      <c r="A6" s="240">
        <v>3</v>
      </c>
      <c r="B6" s="241" t="s">
        <v>19</v>
      </c>
      <c r="C6" s="98">
        <v>758613</v>
      </c>
      <c r="D6" s="98">
        <v>325266.07</v>
      </c>
    </row>
    <row r="7" spans="1:4" ht="30.75" customHeight="1">
      <c r="A7" s="240">
        <v>4</v>
      </c>
      <c r="B7" s="241" t="s">
        <v>20</v>
      </c>
      <c r="C7" s="98">
        <v>111237</v>
      </c>
      <c r="D7" s="98">
        <v>245175.11</v>
      </c>
    </row>
    <row r="8" spans="1:4" ht="30.75" customHeight="1">
      <c r="A8" s="240">
        <v>5</v>
      </c>
      <c r="B8" s="241" t="s">
        <v>21</v>
      </c>
      <c r="C8" s="98">
        <v>268404</v>
      </c>
      <c r="D8" s="98">
        <v>192250.02</v>
      </c>
    </row>
    <row r="9" spans="1:4" ht="30.75" customHeight="1">
      <c r="A9" s="240">
        <v>6</v>
      </c>
      <c r="B9" s="241" t="s">
        <v>22</v>
      </c>
      <c r="C9" s="98">
        <v>9942</v>
      </c>
      <c r="D9" s="98">
        <v>326227.03000000003</v>
      </c>
    </row>
    <row r="10" spans="1:4" ht="30.75" customHeight="1">
      <c r="A10" s="240">
        <v>7</v>
      </c>
      <c r="B10" s="241" t="s">
        <v>361</v>
      </c>
      <c r="C10" s="98">
        <v>1625717</v>
      </c>
      <c r="D10" s="98">
        <v>363457.94</v>
      </c>
    </row>
    <row r="11" spans="1:4" ht="30.75" customHeight="1">
      <c r="A11" s="240">
        <v>8</v>
      </c>
      <c r="B11" s="241" t="s">
        <v>23</v>
      </c>
      <c r="C11" s="98">
        <v>64621520</v>
      </c>
      <c r="D11" s="98">
        <v>38124847.719999999</v>
      </c>
    </row>
    <row r="12" spans="1:4" ht="20.25" customHeight="1">
      <c r="A12" s="317" t="s">
        <v>27</v>
      </c>
      <c r="B12" s="317"/>
      <c r="C12" s="148">
        <f>SUM(C4:C11)</f>
        <v>69628504</v>
      </c>
      <c r="D12" s="148">
        <f>SUM(D4:D11)</f>
        <v>42026130.699999996</v>
      </c>
    </row>
    <row r="13" spans="1:4" ht="63.75" customHeight="1">
      <c r="A13" s="11"/>
      <c r="C13" s="12"/>
    </row>
    <row r="14" spans="1:4" ht="25.5" customHeight="1">
      <c r="A14" s="5"/>
      <c r="B14" s="13"/>
    </row>
    <row r="15" spans="1:4">
      <c r="A15" s="316"/>
      <c r="B15" s="316"/>
      <c r="C15" s="316"/>
    </row>
    <row r="16" spans="1:4">
      <c r="A16" s="316"/>
      <c r="B16" s="316"/>
      <c r="C16" s="316"/>
    </row>
    <row r="17" spans="1:3">
      <c r="A17" s="316"/>
      <c r="B17" s="316"/>
      <c r="C17" s="316"/>
    </row>
    <row r="18" spans="1:3" ht="2.25" customHeight="1">
      <c r="A18" s="316"/>
      <c r="B18" s="316"/>
      <c r="C18" s="316"/>
    </row>
    <row r="19" spans="1:3" hidden="1">
      <c r="A19" s="316"/>
      <c r="B19" s="316"/>
      <c r="C19" s="316"/>
    </row>
    <row r="20" spans="1:3" ht="7.5" hidden="1" customHeight="1">
      <c r="A20" s="316"/>
      <c r="B20" s="316"/>
      <c r="C20" s="316"/>
    </row>
    <row r="21" spans="1:3" ht="0.75" hidden="1" customHeight="1">
      <c r="A21" s="316"/>
      <c r="B21" s="316"/>
      <c r="C21" s="316"/>
    </row>
    <row r="22" spans="1:3" hidden="1">
      <c r="A22" s="316"/>
      <c r="B22" s="316"/>
      <c r="C22" s="316"/>
    </row>
    <row r="23" spans="1:3" ht="3" customHeight="1">
      <c r="A23" s="316"/>
      <c r="B23" s="316"/>
      <c r="C23" s="316"/>
    </row>
  </sheetData>
  <mergeCells count="3">
    <mergeCell ref="A1:C1"/>
    <mergeCell ref="A12:B12"/>
    <mergeCell ref="A15:C23"/>
  </mergeCells>
  <phoneticPr fontId="17" type="noConversion"/>
  <pageMargins left="0.7" right="0.7" top="0.83333333333333304" bottom="0.75" header="0.25" footer="0.3"/>
  <pageSetup paperSize="9" orientation="portrait" r:id="rId1"/>
  <headerFooter>
    <oddHeader>&amp;R&amp;"Times New Roman,Regular"Kingdom of Bahrain
Consolidated Final Account
For The Year Ended 31 December 2022</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dimension ref="A1:F16"/>
  <sheetViews>
    <sheetView view="pageBreakPreview" zoomScaleNormal="100" zoomScaleSheetLayoutView="100" zoomScalePageLayoutView="110" workbookViewId="0">
      <selection sqref="A1:F1"/>
    </sheetView>
  </sheetViews>
  <sheetFormatPr defaultColWidth="9.140625" defaultRowHeight="12.75"/>
  <cols>
    <col min="1" max="1" width="43.7109375" style="5" bestFit="1" customWidth="1"/>
    <col min="2" max="4" width="16.140625" style="5" customWidth="1"/>
    <col min="5" max="5" width="13.5703125" style="5" customWidth="1"/>
    <col min="6" max="6" width="16.140625" style="5" customWidth="1"/>
    <col min="7" max="16384" width="9.140625" style="5"/>
  </cols>
  <sheetData>
    <row r="1" spans="1:6" ht="21.75" customHeight="1">
      <c r="A1" s="314" t="s">
        <v>364</v>
      </c>
      <c r="B1" s="318"/>
      <c r="C1" s="318"/>
      <c r="D1" s="318"/>
      <c r="E1" s="318"/>
      <c r="F1" s="318"/>
    </row>
    <row r="2" spans="1:6" ht="14.25" customHeight="1">
      <c r="A2" s="319" t="s">
        <v>158</v>
      </c>
      <c r="B2" s="319"/>
      <c r="C2" s="319"/>
      <c r="D2" s="319"/>
      <c r="E2" s="319"/>
      <c r="F2" s="319"/>
    </row>
    <row r="3" spans="1:6" ht="39" customHeight="1">
      <c r="A3" s="64" t="s">
        <v>28</v>
      </c>
      <c r="B3" s="64" t="s">
        <v>5</v>
      </c>
      <c r="C3" s="64" t="s">
        <v>6</v>
      </c>
      <c r="D3" s="64" t="s">
        <v>7</v>
      </c>
      <c r="E3" s="64" t="s">
        <v>80</v>
      </c>
      <c r="F3" s="64" t="s">
        <v>8</v>
      </c>
    </row>
    <row r="4" spans="1:6" ht="27.75" customHeight="1">
      <c r="A4" s="242" t="s">
        <v>856</v>
      </c>
      <c r="B4" s="99">
        <v>2110000</v>
      </c>
      <c r="C4" s="100">
        <v>4320000</v>
      </c>
      <c r="D4" s="100">
        <v>-4420000</v>
      </c>
      <c r="E4" s="101">
        <f>C4+D4</f>
        <v>-100000</v>
      </c>
      <c r="F4" s="100">
        <f>SUM(B4+E4)</f>
        <v>2010000</v>
      </c>
    </row>
    <row r="5" spans="1:6" ht="27.75" customHeight="1">
      <c r="A5" s="242" t="s">
        <v>237</v>
      </c>
      <c r="B5" s="99">
        <v>129000</v>
      </c>
      <c r="C5" s="99">
        <v>516000</v>
      </c>
      <c r="D5" s="100">
        <v>-516000</v>
      </c>
      <c r="E5" s="101">
        <f>C5+D5</f>
        <v>0</v>
      </c>
      <c r="F5" s="100">
        <f>SUM(B5+E5)</f>
        <v>129000</v>
      </c>
    </row>
    <row r="6" spans="1:6" ht="27.75" customHeight="1">
      <c r="A6" s="242" t="s">
        <v>238</v>
      </c>
      <c r="B6" s="99">
        <v>731000</v>
      </c>
      <c r="C6" s="99">
        <v>312000</v>
      </c>
      <c r="D6" s="100">
        <v>-312000</v>
      </c>
      <c r="E6" s="101">
        <f>C6+D6</f>
        <v>0</v>
      </c>
      <c r="F6" s="100">
        <f>SUM(B6+E6)</f>
        <v>731000</v>
      </c>
    </row>
    <row r="7" spans="1:6" ht="27.75" hidden="1" customHeight="1">
      <c r="A7" s="242" t="s">
        <v>240</v>
      </c>
      <c r="B7" s="99">
        <v>0</v>
      </c>
      <c r="C7" s="101"/>
      <c r="D7" s="100"/>
      <c r="E7" s="100">
        <v>0</v>
      </c>
      <c r="F7" s="101">
        <v>0</v>
      </c>
    </row>
    <row r="8" spans="1:6" ht="27.75" customHeight="1">
      <c r="A8" s="242" t="s">
        <v>239</v>
      </c>
      <c r="B8" s="99">
        <v>2620000</v>
      </c>
      <c r="C8" s="99">
        <v>500000</v>
      </c>
      <c r="D8" s="100">
        <v>-500000</v>
      </c>
      <c r="E8" s="101">
        <f>C8+D8</f>
        <v>0</v>
      </c>
      <c r="F8" s="100">
        <f>SUM(B8+E8)</f>
        <v>2620000</v>
      </c>
    </row>
    <row r="9" spans="1:6" ht="27.75" customHeight="1">
      <c r="A9" s="77" t="s">
        <v>9</v>
      </c>
      <c r="B9" s="147">
        <f>SUM(B4:B8)</f>
        <v>5590000</v>
      </c>
      <c r="C9" s="147">
        <f>SUM(C4:C8)</f>
        <v>5648000</v>
      </c>
      <c r="D9" s="147">
        <f>SUM(D4:D8)</f>
        <v>-5748000</v>
      </c>
      <c r="E9" s="147">
        <f>SUM(E4:E8)</f>
        <v>-100000</v>
      </c>
      <c r="F9" s="147">
        <f>SUM(F4:F8)</f>
        <v>5490000</v>
      </c>
    </row>
    <row r="10" spans="1:6" ht="6" customHeight="1">
      <c r="A10" s="2"/>
      <c r="B10" s="71"/>
      <c r="C10" s="71"/>
      <c r="D10" s="71"/>
      <c r="E10" s="71"/>
      <c r="F10" s="71"/>
    </row>
    <row r="11" spans="1:6" ht="27" customHeight="1">
      <c r="A11" s="242" t="s">
        <v>242</v>
      </c>
      <c r="B11" s="100">
        <v>2763600</v>
      </c>
      <c r="C11" s="101">
        <v>131600</v>
      </c>
      <c r="D11" s="101">
        <v>0</v>
      </c>
      <c r="E11" s="101">
        <f>C11+D11</f>
        <v>131600</v>
      </c>
      <c r="F11" s="100">
        <f>SUM(B11+E11)</f>
        <v>2895200</v>
      </c>
    </row>
    <row r="12" spans="1:6" ht="27" customHeight="1">
      <c r="A12" s="242" t="s">
        <v>243</v>
      </c>
      <c r="B12" s="100">
        <v>6063000</v>
      </c>
      <c r="C12" s="100">
        <v>376000</v>
      </c>
      <c r="D12" s="101">
        <v>-752000</v>
      </c>
      <c r="E12" s="101">
        <f>C12+D12</f>
        <v>-376000</v>
      </c>
      <c r="F12" s="100">
        <f>SUM(B12+E12)</f>
        <v>5687000</v>
      </c>
    </row>
    <row r="13" spans="1:6" ht="30.75" customHeight="1">
      <c r="A13" s="242" t="s">
        <v>241</v>
      </c>
      <c r="B13" s="100">
        <v>2446887</v>
      </c>
      <c r="C13" s="101">
        <v>225141</v>
      </c>
      <c r="D13" s="100">
        <v>-14776</v>
      </c>
      <c r="E13" s="101">
        <f>C13+D13</f>
        <v>210365</v>
      </c>
      <c r="F13" s="100">
        <f>SUM(B13+E13)</f>
        <v>2657252</v>
      </c>
    </row>
    <row r="14" spans="1:6" ht="30.75" customHeight="1">
      <c r="A14" s="77" t="s">
        <v>244</v>
      </c>
      <c r="B14" s="136">
        <f>SUM(B11:B13)</f>
        <v>11273487</v>
      </c>
      <c r="C14" s="136">
        <f>SUM(C11:C13)</f>
        <v>732741</v>
      </c>
      <c r="D14" s="136">
        <f>SUM(D11:D13)</f>
        <v>-766776</v>
      </c>
      <c r="E14" s="136">
        <f>SUM(E11:E13)</f>
        <v>-34035</v>
      </c>
      <c r="F14" s="136">
        <f>SUM(F11:F13)</f>
        <v>11239452</v>
      </c>
    </row>
    <row r="15" spans="1:6" ht="6" customHeight="1">
      <c r="A15" s="1"/>
      <c r="B15" s="72"/>
      <c r="C15" s="72"/>
      <c r="D15" s="72"/>
      <c r="E15" s="72"/>
      <c r="F15" s="72"/>
    </row>
    <row r="16" spans="1:6" ht="24.75" customHeight="1">
      <c r="A16" s="77" t="s">
        <v>10</v>
      </c>
      <c r="B16" s="136">
        <f>SUM(B9+B14)</f>
        <v>16863487</v>
      </c>
      <c r="C16" s="136">
        <f>SUM(C9+C14)</f>
        <v>6380741</v>
      </c>
      <c r="D16" s="136">
        <f>SUM(D9+D14)</f>
        <v>-6514776</v>
      </c>
      <c r="E16" s="136">
        <f>SUM(E9+E14)</f>
        <v>-134035</v>
      </c>
      <c r="F16" s="136">
        <f>SUM(F9+F14)</f>
        <v>16729452</v>
      </c>
    </row>
  </sheetData>
  <mergeCells count="2">
    <mergeCell ref="A1:F1"/>
    <mergeCell ref="A2:F2"/>
  </mergeCells>
  <phoneticPr fontId="17" type="noConversion"/>
  <pageMargins left="0.63" right="0.75" top="1.0729166666666701" bottom="1" header="0.5" footer="0.5"/>
  <pageSetup orientation="landscape" r:id="rId1"/>
  <headerFooter alignWithMargins="0">
    <oddHeader xml:space="preserve">&amp;R&amp;"Times New Roman,Regular"Kingdom of Bahrain
Consolidated Final Account
For The Year Ended 31 December 2022
</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dimension ref="A1:F6"/>
  <sheetViews>
    <sheetView view="pageBreakPreview" zoomScaleNormal="100" zoomScaleSheetLayoutView="100" workbookViewId="0">
      <selection activeCell="C6" sqref="C6"/>
    </sheetView>
  </sheetViews>
  <sheetFormatPr defaultColWidth="9.140625" defaultRowHeight="12.75"/>
  <cols>
    <col min="1" max="1" width="47.5703125" style="5" customWidth="1"/>
    <col min="2" max="3" width="21.5703125" style="5" customWidth="1"/>
    <col min="4" max="16384" width="9.140625" style="5"/>
  </cols>
  <sheetData>
    <row r="1" spans="1:6" ht="21.75" customHeight="1">
      <c r="A1" s="314" t="s">
        <v>366</v>
      </c>
      <c r="B1" s="315"/>
      <c r="C1" s="315"/>
    </row>
    <row r="2" spans="1:6" ht="14.25" customHeight="1">
      <c r="A2" s="80"/>
      <c r="B2" s="80"/>
      <c r="C2" s="253" t="s">
        <v>158</v>
      </c>
    </row>
    <row r="3" spans="1:6" ht="39.75" customHeight="1">
      <c r="A3" s="64" t="s">
        <v>28</v>
      </c>
      <c r="B3" s="73">
        <f>C3+1</f>
        <v>2022</v>
      </c>
      <c r="C3" s="73">
        <v>2021</v>
      </c>
    </row>
    <row r="4" spans="1:6" ht="29.25" customHeight="1">
      <c r="A4" s="252" t="s">
        <v>368</v>
      </c>
      <c r="B4" s="105">
        <v>125100</v>
      </c>
      <c r="C4" s="105">
        <v>125100</v>
      </c>
      <c r="E4" s="14"/>
      <c r="F4" s="14"/>
    </row>
    <row r="5" spans="1:6" ht="29.25" customHeight="1">
      <c r="A5" s="252" t="s">
        <v>367</v>
      </c>
      <c r="B5" s="105">
        <v>-94459</v>
      </c>
      <c r="C5" s="105">
        <v>-29376</v>
      </c>
      <c r="E5" s="15"/>
      <c r="F5" s="15"/>
    </row>
    <row r="6" spans="1:6" ht="21.75" customHeight="1">
      <c r="A6" s="151" t="s">
        <v>959</v>
      </c>
      <c r="B6" s="232">
        <f>SUM(B4:B5)</f>
        <v>30641</v>
      </c>
      <c r="C6" s="232">
        <f>SUM(C4:C5)</f>
        <v>95724</v>
      </c>
    </row>
  </sheetData>
  <mergeCells count="1">
    <mergeCell ref="A1:C1"/>
  </mergeCells>
  <phoneticPr fontId="17" type="noConversion"/>
  <pageMargins left="0.57999999999999996" right="0.75" top="0.82291666666666696" bottom="1" header="0.25" footer="0.5"/>
  <pageSetup orientation="portrait" r:id="rId1"/>
  <headerFooter>
    <oddHeader xml:space="preserve">&amp;R&amp;"Times New Roman,Regular"Kingdom of Bahrain
Consolidated Final Account
For The Year Ended 31 December 2022
</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32107bfa-4e49-45ab-ad8a-454b984b5d0f" xsi:nil="true"/>
    <lcf76f155ced4ddcb4097134ff3c332f xmlns="b3b001d4-b64a-4cc2-a75a-fead1b2f602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AD5B03B9154354895BFFC7068516087" ma:contentTypeVersion="15" ma:contentTypeDescription="Create a new document." ma:contentTypeScope="" ma:versionID="cddb55bcb9ad7506566802fa8b9437af">
  <xsd:schema xmlns:xsd="http://www.w3.org/2001/XMLSchema" xmlns:xs="http://www.w3.org/2001/XMLSchema" xmlns:p="http://schemas.microsoft.com/office/2006/metadata/properties" xmlns:ns2="b3b001d4-b64a-4cc2-a75a-fead1b2f6020" xmlns:ns3="32107bfa-4e49-45ab-ad8a-454b984b5d0f" xmlns:ns4="a6cfa33b-2bf5-4bf7-928c-6cc2294ff38c" targetNamespace="http://schemas.microsoft.com/office/2006/metadata/properties" ma:root="true" ma:fieldsID="59df69b08e92f86ba1dafd5766b1b210" ns2:_="" ns3:_="" ns4:_="">
    <xsd:import namespace="b3b001d4-b64a-4cc2-a75a-fead1b2f6020"/>
    <xsd:import namespace="32107bfa-4e49-45ab-ad8a-454b984b5d0f"/>
    <xsd:import namespace="a6cfa33b-2bf5-4bf7-928c-6cc2294ff38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4:SharedWithUsers" minOccurs="0"/>
                <xsd:element ref="ns4: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b001d4-b64a-4cc2-a75a-fead1b2f602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dd1eeef8-f9d5-4d53-9815-41c2708aed6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2107bfa-4e49-45ab-ad8a-454b984b5d0f"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2484bab9-8efc-419c-af10-fff908a4231e}" ma:internalName="TaxCatchAll" ma:showField="CatchAllData" ma:web="32107bfa-4e49-45ab-ad8a-454b984b5d0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6cfa33b-2bf5-4bf7-928c-6cc2294ff38c"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9B3A4B7-2600-444A-8A64-38E19E862E4B}">
  <ds:schemaRefs>
    <ds:schemaRef ds:uri="http://schemas.microsoft.com/sharepoint/v3/contenttype/forms"/>
  </ds:schemaRefs>
</ds:datastoreItem>
</file>

<file path=customXml/itemProps2.xml><?xml version="1.0" encoding="utf-8"?>
<ds:datastoreItem xmlns:ds="http://schemas.openxmlformats.org/officeDocument/2006/customXml" ds:itemID="{8DEA0B2F-C9B5-4F51-8400-B1505C137953}">
  <ds:schemaRefs>
    <ds:schemaRef ds:uri="http://www.w3.org/XML/1998/namespace"/>
    <ds:schemaRef ds:uri="http://schemas.microsoft.com/office/2006/metadata/properties"/>
    <ds:schemaRef ds:uri="http://schemas.microsoft.com/office/infopath/2007/PartnerControls"/>
    <ds:schemaRef ds:uri="http://schemas.microsoft.com/office/2006/documentManagement/types"/>
    <ds:schemaRef ds:uri="http://purl.org/dc/elements/1.1/"/>
    <ds:schemaRef ds:uri="http://purl.org/dc/dcmitype/"/>
    <ds:schemaRef ds:uri="32107bfa-4e49-45ab-ad8a-454b984b5d0f"/>
    <ds:schemaRef ds:uri="http://schemas.openxmlformats.org/package/2006/metadata/core-properties"/>
    <ds:schemaRef ds:uri="961eeb52-fe0d-4c6f-8b72-f1a403fb430e"/>
    <ds:schemaRef ds:uri="http://purl.org/dc/terms/"/>
    <ds:schemaRef ds:uri="b3b001d4-b64a-4cc2-a75a-fead1b2f6020"/>
  </ds:schemaRefs>
</ds:datastoreItem>
</file>

<file path=customXml/itemProps3.xml><?xml version="1.0" encoding="utf-8"?>
<ds:datastoreItem xmlns:ds="http://schemas.openxmlformats.org/officeDocument/2006/customXml" ds:itemID="{206910DA-577F-4923-BE5D-B35789514A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3b001d4-b64a-4cc2-a75a-fead1b2f6020"/>
    <ds:schemaRef ds:uri="32107bfa-4e49-45ab-ad8a-454b984b5d0f"/>
    <ds:schemaRef ds:uri="a6cfa33b-2bf5-4bf7-928c-6cc2294ff38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11</vt:i4>
      </vt:variant>
    </vt:vector>
  </HeadingPairs>
  <TitlesOfParts>
    <vt:vector size="29" baseType="lpstr">
      <vt:lpstr>Revenue Expenditure Statement</vt:lpstr>
      <vt:lpstr>Oil Rev.</vt:lpstr>
      <vt:lpstr>Rev &amp; Exp </vt:lpstr>
      <vt:lpstr>Rev.</vt:lpstr>
      <vt:lpstr>Rev Details</vt:lpstr>
      <vt:lpstr>Budget</vt:lpstr>
      <vt:lpstr>Amendments</vt:lpstr>
      <vt:lpstr>Exp.</vt:lpstr>
      <vt:lpstr>Exp. Detalis</vt:lpstr>
      <vt:lpstr>Tran. Budget Exp</vt:lpstr>
      <vt:lpstr>Projects</vt:lpstr>
      <vt:lpstr>Abu-Sa'afa Field</vt:lpstr>
      <vt:lpstr>CF</vt:lpstr>
      <vt:lpstr>Account Pay</vt:lpstr>
      <vt:lpstr>Accrued Exp</vt:lpstr>
      <vt:lpstr>Encum</vt:lpstr>
      <vt:lpstr>Financing</vt:lpstr>
      <vt:lpstr>Credits</vt:lpstr>
      <vt:lpstr>'Account Pay'!Print_Area</vt:lpstr>
      <vt:lpstr>'Accrued Exp'!Print_Area</vt:lpstr>
      <vt:lpstr>Encum!Print_Area</vt:lpstr>
      <vt:lpstr>'Rev &amp; Exp '!Print_Area</vt:lpstr>
      <vt:lpstr>'Rev Details'!Print_Area</vt:lpstr>
      <vt:lpstr>Amendments!Print_Titles</vt:lpstr>
      <vt:lpstr>Exp.!Print_Titles</vt:lpstr>
      <vt:lpstr>'Exp. Detalis'!Print_Titles</vt:lpstr>
      <vt:lpstr>'Rev &amp; Exp '!Print_Titles</vt:lpstr>
      <vt:lpstr>'Rev Details'!Print_Titles</vt:lpstr>
      <vt:lpstr>Rev.!Print_Titles</vt:lpstr>
    </vt:vector>
  </TitlesOfParts>
  <Company>Ministry of Finance &amp; National Economy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mffimaf</dc:creator>
  <cp:lastModifiedBy>Layla Abdulla Hamza</cp:lastModifiedBy>
  <cp:lastPrinted>2023-12-07T10:19:55Z</cp:lastPrinted>
  <dcterms:created xsi:type="dcterms:W3CDTF">2003-05-10T11:11:16Z</dcterms:created>
  <dcterms:modified xsi:type="dcterms:W3CDTF">2023-12-07T10:20:31Z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0x0101009AD5B03B9154354895BFFC7068516087</vt:lpwstr>
  </property>
  <property fmtid="{D5CDD505-2E9C-101B-9397-08002B2CF9AE}" pid="3" name="MediaServiceImageTags">
    <vt:lpwstr/>
  </property>
</Properties>
</file>