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MFADNAM\AppData\Local\Microsoft\Windows\INetCache\Content.Outlook\JJS4OEWS\"/>
    </mc:Choice>
  </mc:AlternateContent>
  <xr:revisionPtr revIDLastSave="0" documentId="13_ncr:1_{A2FA46E5-87EA-4431-B21E-E46DB3E21448}" xr6:coauthVersionLast="47" xr6:coauthVersionMax="47" xr10:uidLastSave="{00000000-0000-0000-0000-000000000000}"/>
  <bookViews>
    <workbookView xWindow="-120" yWindow="-120" windowWidth="29040" windowHeight="15720" tabRatio="1000" xr2:uid="{00000000-000D-0000-FFFF-FFFF00000000}"/>
  </bookViews>
  <sheets>
    <sheet name="Final Account" sheetId="39" r:id="rId1"/>
    <sheet name="Oil Rev." sheetId="48" state="hidden" r:id="rId2"/>
    <sheet name="Rev &amp; Exp " sheetId="74" r:id="rId3"/>
    <sheet name="Rev." sheetId="26" r:id="rId4"/>
    <sheet name="Rev Details" sheetId="71" r:id="rId5"/>
    <sheet name="Budget" sheetId="41" r:id="rId6"/>
    <sheet name="Amendments" sheetId="72" r:id="rId7"/>
    <sheet name="Exp." sheetId="7" r:id="rId8"/>
    <sheet name="Exp. Detalis" sheetId="50" r:id="rId9"/>
    <sheet name="Tran. Budget Exp" sheetId="59" r:id="rId10"/>
    <sheet name="Projects" sheetId="46" r:id="rId11"/>
    <sheet name="Abu-Sa'afa Field" sheetId="76" state="hidden" r:id="rId12"/>
    <sheet name="BDF" sheetId="62" r:id="rId13"/>
    <sheet name="Carry forward Proj" sheetId="65" r:id="rId14"/>
    <sheet name="Comparison" sheetId="77" state="hidden" r:id="rId15"/>
    <sheet name="CF" sheetId="60" r:id="rId16"/>
    <sheet name="Account Pay" sheetId="51" r:id="rId17"/>
    <sheet name="Accrued Exp" sheetId="56" r:id="rId18"/>
    <sheet name="Encum" sheetId="52" r:id="rId19"/>
    <sheet name="Financing" sheetId="53" r:id="rId20"/>
    <sheet name="Credits" sheetId="54" r:id="rId21"/>
  </sheets>
  <externalReferences>
    <externalReference r:id="rId22"/>
  </externalReferences>
  <definedNames>
    <definedName name="_xlnm._FilterDatabase" localSheetId="8" hidden="1">'Exp. Detalis'!$A$4:$K$479</definedName>
    <definedName name="_xlnm._FilterDatabase" localSheetId="4" hidden="1">'Rev Details'!$A$4:$I$228</definedName>
    <definedName name="leer">'[1]تفصيل المصروفات (3)'!$A$2:$A$6</definedName>
    <definedName name="_xlnm.Print_Area" localSheetId="16">'Account Pay'!$A$1:$D$13</definedName>
    <definedName name="_xlnm.Print_Area" localSheetId="17">'Accrued Exp'!$A$1:$D$13</definedName>
    <definedName name="_xlnm.Print_Area" localSheetId="12">BDF!$A$1:$A$3</definedName>
    <definedName name="_xlnm.Print_Area" localSheetId="5">Budget!$A$1:$I$17</definedName>
    <definedName name="_xlnm.Print_Area" localSheetId="18">Encum!$A$1:$D$12</definedName>
    <definedName name="_xlnm.Print_Area" localSheetId="7">Exp.!$A$1:$K$57</definedName>
    <definedName name="_xlnm.Print_Area" localSheetId="8">'Exp. Detalis'!$A$1:$I$479</definedName>
    <definedName name="_xlnm.Print_Area" localSheetId="2">'Rev &amp; Exp '!$A$1:$J$59</definedName>
    <definedName name="_xlnm.Print_Area" localSheetId="4">'Rev Details'!$A$1:$I$228</definedName>
    <definedName name="_xlnm.Print_Area" localSheetId="3">'Rev.'!$A$1:$K$40</definedName>
    <definedName name="_xlnm.Print_Titles" localSheetId="6">Amendments!$3:$3</definedName>
    <definedName name="_xlnm.Print_Titles" localSheetId="7">Exp.!$3:$3</definedName>
    <definedName name="_xlnm.Print_Titles" localSheetId="8">'Exp. Detalis'!$3:$4</definedName>
    <definedName name="_xlnm.Print_Titles" localSheetId="2">'Rev &amp; Exp '!$3:$4</definedName>
    <definedName name="_xlnm.Print_Titles" localSheetId="4">'Rev Details'!$3:$4</definedName>
    <definedName name="_xlnm.Print_Titles" localSheetId="3">'Rev.'!$3:$3</definedName>
    <definedName name="المصروفات_حسب_الأبواب_والأقسام_والبنود" localSheetId="14">#REF!</definedName>
    <definedName name="المصروفات_حسب_الأبواب_والأقسام_والبنو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2" i="74" l="1"/>
  <c r="J12" i="74"/>
  <c r="E24" i="39"/>
  <c r="E22" i="39"/>
  <c r="D22" i="39"/>
  <c r="C22" i="39"/>
  <c r="E21" i="39"/>
  <c r="D21" i="39"/>
  <c r="C21" i="39"/>
  <c r="E20" i="39"/>
  <c r="D20" i="39"/>
  <c r="C20" i="39"/>
  <c r="E19" i="39"/>
  <c r="D19" i="39"/>
  <c r="C19" i="39"/>
  <c r="E18" i="39"/>
  <c r="D18" i="39"/>
  <c r="C18" i="39"/>
  <c r="E17" i="39"/>
  <c r="D17" i="39"/>
  <c r="C17" i="39"/>
  <c r="E16" i="39"/>
  <c r="D16" i="39"/>
  <c r="C16" i="39"/>
  <c r="E13" i="39"/>
  <c r="D13" i="39"/>
  <c r="C13" i="39"/>
  <c r="C12" i="39"/>
  <c r="E12" i="39"/>
  <c r="D12" i="39"/>
  <c r="E10" i="39"/>
  <c r="D10" i="39"/>
  <c r="C10" i="39"/>
  <c r="E9" i="39"/>
  <c r="D9" i="39"/>
  <c r="C9" i="39"/>
  <c r="E8" i="39"/>
  <c r="D8" i="39"/>
  <c r="C8" i="39"/>
  <c r="E7" i="39"/>
  <c r="D7" i="39"/>
  <c r="C7" i="39"/>
  <c r="E113" i="72" l="1"/>
  <c r="E93" i="72"/>
  <c r="D5" i="72"/>
  <c r="D6" i="59" l="1"/>
  <c r="C12" i="52"/>
  <c r="H478" i="50" l="1"/>
  <c r="H477" i="50"/>
  <c r="H476" i="50"/>
  <c r="H475" i="50"/>
  <c r="H474" i="50"/>
  <c r="H473" i="50"/>
  <c r="H472" i="50"/>
  <c r="H471" i="50"/>
  <c r="H470" i="50"/>
  <c r="H469" i="50"/>
  <c r="H468" i="50"/>
  <c r="H467" i="50"/>
  <c r="H466" i="50"/>
  <c r="H465" i="50"/>
  <c r="H464" i="50"/>
  <c r="H463" i="50"/>
  <c r="H462" i="50"/>
  <c r="H461" i="50"/>
  <c r="H460" i="50"/>
  <c r="H459" i="50"/>
  <c r="H458" i="50"/>
  <c r="H457" i="50"/>
  <c r="H456" i="50"/>
  <c r="H455" i="50"/>
  <c r="H454" i="50"/>
  <c r="H453" i="50"/>
  <c r="H452" i="50"/>
  <c r="H451" i="50"/>
  <c r="H450" i="50"/>
  <c r="H449" i="50"/>
  <c r="H448" i="50"/>
  <c r="H447" i="50"/>
  <c r="H446" i="50"/>
  <c r="H445" i="50"/>
  <c r="H444" i="50"/>
  <c r="H443" i="50"/>
  <c r="H442" i="50"/>
  <c r="H441" i="50"/>
  <c r="H440" i="50"/>
  <c r="H439" i="50"/>
  <c r="H438" i="50"/>
  <c r="H437" i="50"/>
  <c r="H436" i="50"/>
  <c r="H435" i="50"/>
  <c r="H434" i="50"/>
  <c r="H433" i="50"/>
  <c r="H432" i="50"/>
  <c r="H431" i="50"/>
  <c r="H430" i="50"/>
  <c r="H429" i="50"/>
  <c r="H428" i="50"/>
  <c r="H427" i="50"/>
  <c r="H426" i="50"/>
  <c r="H425" i="50"/>
  <c r="H424" i="50"/>
  <c r="H423" i="50"/>
  <c r="H422" i="50"/>
  <c r="H421" i="50"/>
  <c r="H420" i="50"/>
  <c r="H419" i="50"/>
  <c r="H418" i="50"/>
  <c r="H417" i="50"/>
  <c r="H416" i="50"/>
  <c r="H415" i="50"/>
  <c r="H414" i="50"/>
  <c r="H413" i="50"/>
  <c r="H412" i="50"/>
  <c r="H411" i="50"/>
  <c r="H410" i="50"/>
  <c r="H409" i="50"/>
  <c r="H408" i="50"/>
  <c r="H407" i="50"/>
  <c r="H406" i="50"/>
  <c r="H405" i="50"/>
  <c r="H404" i="50"/>
  <c r="H403" i="50"/>
  <c r="H402" i="50"/>
  <c r="H401" i="50"/>
  <c r="H400" i="50"/>
  <c r="H399" i="50"/>
  <c r="H398" i="50"/>
  <c r="H397" i="50"/>
  <c r="H396" i="50"/>
  <c r="H395" i="50"/>
  <c r="H394" i="50"/>
  <c r="H393" i="50"/>
  <c r="H392" i="50"/>
  <c r="H391" i="50"/>
  <c r="H390" i="50"/>
  <c r="H389" i="50"/>
  <c r="H388" i="50"/>
  <c r="H387" i="50"/>
  <c r="H386" i="50"/>
  <c r="H385" i="50"/>
  <c r="H384" i="50"/>
  <c r="H383" i="50"/>
  <c r="H382" i="50"/>
  <c r="H381" i="50"/>
  <c r="H380" i="50"/>
  <c r="H379" i="50"/>
  <c r="H378" i="50"/>
  <c r="H377" i="50"/>
  <c r="H376" i="50"/>
  <c r="H375" i="50"/>
  <c r="H374" i="50"/>
  <c r="H373" i="50"/>
  <c r="H372" i="50"/>
  <c r="H371" i="50"/>
  <c r="H370" i="50"/>
  <c r="H369" i="50"/>
  <c r="H368" i="50"/>
  <c r="H367" i="50"/>
  <c r="H366" i="50"/>
  <c r="H365" i="50"/>
  <c r="H364" i="50"/>
  <c r="H363" i="50"/>
  <c r="H362" i="50"/>
  <c r="H361" i="50"/>
  <c r="H360" i="50"/>
  <c r="H359" i="50"/>
  <c r="H358" i="50"/>
  <c r="H357" i="50"/>
  <c r="H356" i="50"/>
  <c r="H355" i="50"/>
  <c r="H354" i="50"/>
  <c r="H353" i="50"/>
  <c r="H352" i="50"/>
  <c r="H351" i="50"/>
  <c r="H350" i="50"/>
  <c r="H349" i="50"/>
  <c r="H348" i="50"/>
  <c r="H347" i="50"/>
  <c r="H346" i="50"/>
  <c r="H345" i="50"/>
  <c r="H344" i="50"/>
  <c r="H343" i="50"/>
  <c r="H342" i="50"/>
  <c r="H341" i="50"/>
  <c r="H340" i="50"/>
  <c r="H339" i="50"/>
  <c r="H338" i="50"/>
  <c r="H337" i="50"/>
  <c r="H336" i="50"/>
  <c r="H335" i="50"/>
  <c r="H334" i="50"/>
  <c r="H333" i="50"/>
  <c r="H332" i="50"/>
  <c r="H331" i="50"/>
  <c r="H330" i="50"/>
  <c r="H329" i="50"/>
  <c r="H328" i="50"/>
  <c r="H327" i="50"/>
  <c r="H326" i="50"/>
  <c r="H325" i="50"/>
  <c r="H324" i="50"/>
  <c r="H323" i="50"/>
  <c r="H322" i="50"/>
  <c r="H321" i="50"/>
  <c r="H320" i="50"/>
  <c r="H319" i="50"/>
  <c r="H318" i="50"/>
  <c r="H317" i="50"/>
  <c r="H316" i="50"/>
  <c r="H315" i="50"/>
  <c r="H314" i="50"/>
  <c r="H313" i="50"/>
  <c r="H312" i="50"/>
  <c r="H311" i="50"/>
  <c r="H310" i="50"/>
  <c r="H309" i="50"/>
  <c r="H308" i="50"/>
  <c r="H307" i="50"/>
  <c r="H306" i="50"/>
  <c r="H305" i="50"/>
  <c r="H304" i="50"/>
  <c r="H303" i="50"/>
  <c r="H302" i="50"/>
  <c r="H301" i="50"/>
  <c r="H300" i="50"/>
  <c r="H299" i="50"/>
  <c r="H298" i="50"/>
  <c r="H297" i="50"/>
  <c r="H296" i="50"/>
  <c r="H295" i="50"/>
  <c r="H294" i="50"/>
  <c r="H293" i="50"/>
  <c r="H292" i="50"/>
  <c r="H291" i="50"/>
  <c r="H290" i="50"/>
  <c r="H289" i="50"/>
  <c r="H288" i="50"/>
  <c r="H287" i="50"/>
  <c r="H286" i="50"/>
  <c r="H285" i="50"/>
  <c r="H284" i="50"/>
  <c r="H283" i="50"/>
  <c r="H282" i="50"/>
  <c r="H281" i="50"/>
  <c r="H280" i="50"/>
  <c r="H279" i="50"/>
  <c r="H278" i="50"/>
  <c r="H277" i="50"/>
  <c r="H276" i="50"/>
  <c r="H275" i="50"/>
  <c r="H274" i="50"/>
  <c r="H273" i="50"/>
  <c r="H272" i="50"/>
  <c r="H271" i="50"/>
  <c r="H270" i="50"/>
  <c r="H269" i="50"/>
  <c r="H268" i="50"/>
  <c r="H267" i="50"/>
  <c r="H266" i="50"/>
  <c r="H265" i="50"/>
  <c r="H264" i="50"/>
  <c r="H263" i="50"/>
  <c r="H262" i="50"/>
  <c r="H261" i="50"/>
  <c r="H260" i="50"/>
  <c r="H259" i="50"/>
  <c r="H258" i="50"/>
  <c r="H257" i="50"/>
  <c r="H256" i="50"/>
  <c r="H255" i="50"/>
  <c r="H254" i="50"/>
  <c r="H253" i="50"/>
  <c r="H252" i="50"/>
  <c r="H251" i="50"/>
  <c r="H250" i="50"/>
  <c r="H249" i="50"/>
  <c r="H248" i="50"/>
  <c r="H247" i="50"/>
  <c r="H246" i="50"/>
  <c r="H245" i="50"/>
  <c r="H244" i="50"/>
  <c r="H243" i="50"/>
  <c r="H242" i="50"/>
  <c r="H241" i="50"/>
  <c r="H240" i="50"/>
  <c r="H239" i="50"/>
  <c r="H238" i="50"/>
  <c r="H237" i="50"/>
  <c r="H236" i="50"/>
  <c r="H235" i="50"/>
  <c r="H234" i="50"/>
  <c r="H233" i="50"/>
  <c r="H232" i="50"/>
  <c r="H231" i="50"/>
  <c r="H230" i="50"/>
  <c r="H229" i="50"/>
  <c r="H228" i="50"/>
  <c r="H227" i="50"/>
  <c r="H226" i="50"/>
  <c r="H225" i="50"/>
  <c r="H224" i="50"/>
  <c r="H223" i="50"/>
  <c r="H222" i="50"/>
  <c r="H221" i="50"/>
  <c r="H220" i="50"/>
  <c r="H219" i="50"/>
  <c r="H218" i="50"/>
  <c r="H217" i="50"/>
  <c r="H216" i="50"/>
  <c r="H215" i="50"/>
  <c r="H214" i="50"/>
  <c r="H213" i="50"/>
  <c r="H212" i="50"/>
  <c r="H211" i="50"/>
  <c r="H210" i="50"/>
  <c r="H209" i="50"/>
  <c r="H208" i="50"/>
  <c r="H207" i="50"/>
  <c r="H206" i="50"/>
  <c r="H205" i="50"/>
  <c r="H204" i="50"/>
  <c r="H203" i="50"/>
  <c r="H202" i="50"/>
  <c r="H201" i="50"/>
  <c r="H200" i="50"/>
  <c r="H199" i="50"/>
  <c r="H198" i="50"/>
  <c r="H197" i="50"/>
  <c r="H196" i="50"/>
  <c r="H195" i="50"/>
  <c r="H194" i="50"/>
  <c r="H193" i="50"/>
  <c r="H192" i="50"/>
  <c r="H191" i="50"/>
  <c r="H190" i="50"/>
  <c r="H189" i="50"/>
  <c r="H188" i="50"/>
  <c r="H187" i="50"/>
  <c r="H186" i="50"/>
  <c r="H185" i="50"/>
  <c r="H184" i="50"/>
  <c r="H183" i="50"/>
  <c r="H182" i="50"/>
  <c r="H181" i="50"/>
  <c r="H180" i="50"/>
  <c r="H179" i="50"/>
  <c r="H178" i="50"/>
  <c r="H177" i="50"/>
  <c r="H176" i="50"/>
  <c r="H175" i="50"/>
  <c r="H174" i="50"/>
  <c r="H173" i="50"/>
  <c r="H172" i="50"/>
  <c r="H171" i="50"/>
  <c r="H170" i="50"/>
  <c r="H169" i="50"/>
  <c r="H168" i="50"/>
  <c r="H167" i="50"/>
  <c r="H166" i="50"/>
  <c r="H165" i="50"/>
  <c r="H164" i="50"/>
  <c r="H163" i="50"/>
  <c r="H162" i="50"/>
  <c r="H161" i="50"/>
  <c r="H160" i="50"/>
  <c r="H159" i="50"/>
  <c r="H158" i="50"/>
  <c r="H157" i="50"/>
  <c r="H156" i="50"/>
  <c r="H155" i="50"/>
  <c r="H154" i="50"/>
  <c r="H153" i="50"/>
  <c r="H152" i="50"/>
  <c r="H151" i="50"/>
  <c r="H150" i="50"/>
  <c r="H149" i="50"/>
  <c r="H148" i="50"/>
  <c r="H147" i="50"/>
  <c r="H146" i="50"/>
  <c r="H145" i="50"/>
  <c r="H144" i="50"/>
  <c r="H143" i="50"/>
  <c r="H142" i="50"/>
  <c r="H141" i="50"/>
  <c r="H140" i="50"/>
  <c r="H139" i="50"/>
  <c r="H138" i="50"/>
  <c r="H137" i="50"/>
  <c r="H136" i="50"/>
  <c r="H135" i="50"/>
  <c r="H134" i="50"/>
  <c r="H133" i="50"/>
  <c r="H132" i="50"/>
  <c r="H131" i="50"/>
  <c r="H130" i="50"/>
  <c r="H129" i="50"/>
  <c r="H128" i="50"/>
  <c r="H127" i="50"/>
  <c r="H126" i="50"/>
  <c r="H125" i="50"/>
  <c r="H124" i="50"/>
  <c r="H123" i="50"/>
  <c r="H122" i="50"/>
  <c r="H121" i="50"/>
  <c r="H120" i="50"/>
  <c r="H119" i="50"/>
  <c r="H118" i="50"/>
  <c r="H117" i="50"/>
  <c r="H116" i="50"/>
  <c r="H115" i="50"/>
  <c r="H114" i="50"/>
  <c r="H113" i="50"/>
  <c r="H112" i="50"/>
  <c r="H111" i="50"/>
  <c r="H110" i="50"/>
  <c r="H109" i="50"/>
  <c r="H108" i="50"/>
  <c r="H107" i="50"/>
  <c r="H106" i="50"/>
  <c r="H105" i="50"/>
  <c r="H104" i="50"/>
  <c r="H103" i="50"/>
  <c r="H102" i="50"/>
  <c r="H101" i="50"/>
  <c r="H100" i="50"/>
  <c r="H99" i="50"/>
  <c r="H98" i="50"/>
  <c r="H97" i="50"/>
  <c r="H96" i="50"/>
  <c r="H95" i="50"/>
  <c r="H94" i="50"/>
  <c r="H93" i="50"/>
  <c r="H92" i="50"/>
  <c r="H91" i="50"/>
  <c r="H90" i="50"/>
  <c r="H89" i="50"/>
  <c r="H88" i="50"/>
  <c r="H87" i="50"/>
  <c r="H86" i="50"/>
  <c r="H85" i="50"/>
  <c r="H84" i="50"/>
  <c r="H83" i="50"/>
  <c r="H82" i="50"/>
  <c r="H81" i="50"/>
  <c r="H80" i="50"/>
  <c r="H79" i="50"/>
  <c r="H78" i="50"/>
  <c r="H77" i="50"/>
  <c r="H76" i="50"/>
  <c r="H75" i="50"/>
  <c r="H74" i="50"/>
  <c r="H73" i="50"/>
  <c r="H72" i="50"/>
  <c r="H71" i="50"/>
  <c r="H70" i="50"/>
  <c r="H69" i="50"/>
  <c r="H68" i="50"/>
  <c r="H67" i="50"/>
  <c r="H66" i="50"/>
  <c r="H65" i="50"/>
  <c r="H64" i="50"/>
  <c r="H63" i="50"/>
  <c r="H62" i="50"/>
  <c r="H61" i="50"/>
  <c r="H60" i="50"/>
  <c r="H59" i="50"/>
  <c r="H58" i="50"/>
  <c r="H57" i="50"/>
  <c r="H56" i="50"/>
  <c r="H55" i="50"/>
  <c r="H54" i="50"/>
  <c r="H53" i="50"/>
  <c r="H52" i="50"/>
  <c r="H51" i="50"/>
  <c r="H50" i="50"/>
  <c r="H49" i="50"/>
  <c r="H48" i="50"/>
  <c r="H47" i="50"/>
  <c r="H46" i="50"/>
  <c r="H45" i="50"/>
  <c r="H44" i="50"/>
  <c r="H43" i="50"/>
  <c r="H42" i="50"/>
  <c r="H41" i="50"/>
  <c r="H40" i="50"/>
  <c r="H39" i="50"/>
  <c r="H38" i="50"/>
  <c r="H37" i="50"/>
  <c r="H36" i="50"/>
  <c r="H35" i="50"/>
  <c r="H34" i="50"/>
  <c r="H33" i="50"/>
  <c r="H32" i="50"/>
  <c r="H31" i="50"/>
  <c r="H30" i="50"/>
  <c r="H29" i="50"/>
  <c r="H28" i="50"/>
  <c r="H27" i="50"/>
  <c r="H26" i="50"/>
  <c r="H25" i="50"/>
  <c r="H24" i="50"/>
  <c r="H23" i="50"/>
  <c r="H22" i="50"/>
  <c r="H21" i="50"/>
  <c r="H20" i="50"/>
  <c r="H19" i="50"/>
  <c r="H18" i="50"/>
  <c r="H17" i="50"/>
  <c r="H16" i="50"/>
  <c r="H15" i="50"/>
  <c r="H14" i="50"/>
  <c r="H13" i="50"/>
  <c r="H12" i="50"/>
  <c r="H11" i="50"/>
  <c r="H10" i="50"/>
  <c r="H9" i="50"/>
  <c r="H8" i="50"/>
  <c r="H7" i="50"/>
  <c r="H6" i="50"/>
  <c r="I228" i="71" l="1"/>
  <c r="G228" i="71"/>
  <c r="F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I25" i="26" l="1"/>
  <c r="J40" i="26"/>
  <c r="H40" i="26"/>
  <c r="G40" i="26"/>
  <c r="E40" i="26"/>
  <c r="D40" i="26"/>
  <c r="C40" i="26"/>
  <c r="B40" i="26"/>
  <c r="K40" i="26"/>
  <c r="I39" i="26"/>
  <c r="D5" i="74" l="1"/>
  <c r="E88" i="72" l="1"/>
  <c r="E87" i="72"/>
  <c r="E86" i="72"/>
  <c r="E85" i="72"/>
  <c r="E84" i="72"/>
  <c r="E83" i="72"/>
  <c r="E82" i="72"/>
  <c r="E81" i="72"/>
  <c r="E80" i="72"/>
  <c r="E79" i="72"/>
  <c r="B54" i="72"/>
  <c r="B40" i="72"/>
  <c r="C40" i="72"/>
  <c r="E44" i="72"/>
  <c r="E10" i="72"/>
  <c r="E17" i="72"/>
  <c r="F479" i="50" l="1"/>
  <c r="H199" i="71"/>
  <c r="H191" i="71"/>
  <c r="H183" i="71"/>
  <c r="H175" i="71"/>
  <c r="H167" i="71"/>
  <c r="H159" i="71"/>
  <c r="H151" i="71"/>
  <c r="H143" i="71"/>
  <c r="H135" i="71"/>
  <c r="H127" i="71"/>
  <c r="H119" i="71"/>
  <c r="H111" i="71"/>
  <c r="H103" i="71"/>
  <c r="H95" i="71"/>
  <c r="H87" i="71"/>
  <c r="H79" i="71"/>
  <c r="H71" i="71"/>
  <c r="H63" i="71"/>
  <c r="H55" i="71"/>
  <c r="H47" i="71"/>
  <c r="H39" i="71"/>
  <c r="H31" i="71"/>
  <c r="H23" i="71"/>
  <c r="H15" i="71"/>
  <c r="H14" i="71"/>
  <c r="H7" i="71"/>
  <c r="H6" i="71"/>
  <c r="H203" i="71"/>
  <c r="H202" i="71"/>
  <c r="H201" i="71"/>
  <c r="H200" i="71"/>
  <c r="H198" i="71"/>
  <c r="H197" i="71"/>
  <c r="H196" i="71"/>
  <c r="H195" i="71"/>
  <c r="H194" i="71"/>
  <c r="H193" i="71"/>
  <c r="H192" i="71"/>
  <c r="H190" i="71"/>
  <c r="H189" i="71"/>
  <c r="H188" i="71"/>
  <c r="H187" i="71"/>
  <c r="H186" i="71"/>
  <c r="H185" i="71"/>
  <c r="H184" i="71"/>
  <c r="H182" i="71"/>
  <c r="H181" i="71"/>
  <c r="H180" i="71"/>
  <c r="H179" i="71"/>
  <c r="H178" i="71"/>
  <c r="H177" i="71"/>
  <c r="H176" i="71"/>
  <c r="H174" i="71"/>
  <c r="H173" i="71"/>
  <c r="H172" i="71"/>
  <c r="H171" i="71"/>
  <c r="H170" i="71"/>
  <c r="H169" i="71"/>
  <c r="H168" i="71"/>
  <c r="H166" i="71"/>
  <c r="H165" i="71"/>
  <c r="H164" i="71"/>
  <c r="H163" i="71"/>
  <c r="H162" i="71"/>
  <c r="H161" i="71"/>
  <c r="H160" i="71"/>
  <c r="H158" i="71"/>
  <c r="H157" i="71"/>
  <c r="H156" i="71"/>
  <c r="H155" i="71"/>
  <c r="H154" i="71"/>
  <c r="H153" i="71"/>
  <c r="H152" i="71"/>
  <c r="H150" i="71"/>
  <c r="H149" i="71"/>
  <c r="H148" i="71"/>
  <c r="H147" i="71"/>
  <c r="H146" i="71"/>
  <c r="H145" i="71"/>
  <c r="H144" i="71"/>
  <c r="H142" i="71"/>
  <c r="H141" i="71"/>
  <c r="H140" i="71"/>
  <c r="H139" i="71"/>
  <c r="H138" i="71"/>
  <c r="H137" i="71"/>
  <c r="H136" i="71"/>
  <c r="H134" i="71"/>
  <c r="H133" i="71"/>
  <c r="H132" i="71"/>
  <c r="H131" i="71"/>
  <c r="H130" i="71"/>
  <c r="H129" i="71"/>
  <c r="H128" i="71"/>
  <c r="H126" i="71"/>
  <c r="H125" i="71"/>
  <c r="H124" i="71"/>
  <c r="H123" i="71"/>
  <c r="H122" i="71"/>
  <c r="H121" i="71"/>
  <c r="H120" i="71"/>
  <c r="H118" i="71"/>
  <c r="H117" i="71"/>
  <c r="H116" i="71"/>
  <c r="H115" i="71"/>
  <c r="H114" i="71"/>
  <c r="H113" i="71"/>
  <c r="H112" i="71"/>
  <c r="H110" i="71"/>
  <c r="H109" i="71"/>
  <c r="H108" i="71"/>
  <c r="H107" i="71"/>
  <c r="H106" i="71"/>
  <c r="H105" i="71"/>
  <c r="H104" i="71"/>
  <c r="H102" i="71"/>
  <c r="H101" i="71"/>
  <c r="H100" i="71"/>
  <c r="H99" i="71"/>
  <c r="H98" i="71"/>
  <c r="H97" i="71"/>
  <c r="H96" i="71"/>
  <c r="H94" i="71"/>
  <c r="H93" i="71"/>
  <c r="H92" i="71"/>
  <c r="H91" i="71"/>
  <c r="H90" i="71"/>
  <c r="H89" i="71"/>
  <c r="H88" i="71"/>
  <c r="H86" i="71"/>
  <c r="H85" i="71"/>
  <c r="H84" i="71"/>
  <c r="H83" i="71"/>
  <c r="H82" i="71"/>
  <c r="H81" i="71"/>
  <c r="H80" i="71"/>
  <c r="H78" i="71"/>
  <c r="H77" i="71"/>
  <c r="H76" i="71"/>
  <c r="H75" i="71"/>
  <c r="H74" i="71"/>
  <c r="H73" i="71"/>
  <c r="H72" i="71"/>
  <c r="H70" i="71"/>
  <c r="H69" i="71"/>
  <c r="H68" i="71"/>
  <c r="H67" i="71"/>
  <c r="H66" i="71"/>
  <c r="H65" i="71"/>
  <c r="H64" i="71"/>
  <c r="H62" i="71"/>
  <c r="H61" i="71"/>
  <c r="H60" i="71"/>
  <c r="H59" i="71"/>
  <c r="H58" i="71"/>
  <c r="H57" i="71"/>
  <c r="H56" i="71"/>
  <c r="H54" i="71"/>
  <c r="H53" i="71"/>
  <c r="H52" i="71"/>
  <c r="H51" i="71"/>
  <c r="H50" i="71"/>
  <c r="H49" i="71"/>
  <c r="H48" i="71"/>
  <c r="H46" i="71"/>
  <c r="H45" i="71"/>
  <c r="H44" i="71"/>
  <c r="H43" i="71"/>
  <c r="H42" i="71"/>
  <c r="H41" i="71"/>
  <c r="H40" i="71"/>
  <c r="H38" i="71"/>
  <c r="H37" i="71"/>
  <c r="H36" i="71"/>
  <c r="H35" i="71"/>
  <c r="H34" i="71"/>
  <c r="H33" i="71"/>
  <c r="H32" i="71"/>
  <c r="H30" i="71"/>
  <c r="H29" i="71"/>
  <c r="H28" i="71"/>
  <c r="H27" i="71"/>
  <c r="H26" i="71"/>
  <c r="H25" i="71"/>
  <c r="H24" i="71"/>
  <c r="H22" i="71"/>
  <c r="H21" i="71"/>
  <c r="H20" i="71"/>
  <c r="H19" i="71"/>
  <c r="H18" i="71"/>
  <c r="H17" i="71"/>
  <c r="H16" i="71"/>
  <c r="H13" i="71"/>
  <c r="H12" i="71"/>
  <c r="H11" i="71"/>
  <c r="H10" i="71"/>
  <c r="H9" i="71"/>
  <c r="H8" i="71"/>
  <c r="I479" i="50" l="1"/>
  <c r="G479" i="50"/>
  <c r="D7" i="46" l="1"/>
  <c r="I12" i="26" l="1"/>
  <c r="J45" i="74"/>
  <c r="C59" i="74"/>
  <c r="B59" i="74"/>
  <c r="I4" i="26"/>
  <c r="I23" i="26"/>
  <c r="C3" i="54" l="1"/>
  <c r="D3" i="52"/>
  <c r="D3" i="56"/>
  <c r="D3" i="51"/>
  <c r="C3" i="60"/>
  <c r="D15" i="53" l="1"/>
  <c r="C15" i="53"/>
  <c r="B15" i="53"/>
  <c r="E14" i="53"/>
  <c r="F14" i="53" s="1"/>
  <c r="H5" i="71" l="1"/>
  <c r="H5" i="50"/>
  <c r="D78" i="72" l="1"/>
  <c r="E96" i="72" l="1"/>
  <c r="E58" i="72"/>
  <c r="B5" i="72"/>
  <c r="E35" i="72"/>
  <c r="I53" i="7" l="1"/>
  <c r="I52" i="7"/>
  <c r="I51" i="7"/>
  <c r="I50" i="7"/>
  <c r="I49" i="7"/>
  <c r="I48" i="7"/>
  <c r="I45" i="7"/>
  <c r="I44" i="7"/>
  <c r="I43" i="7"/>
  <c r="I42" i="7"/>
  <c r="I41" i="7"/>
  <c r="I40" i="7"/>
  <c r="I39" i="7"/>
  <c r="I36" i="7"/>
  <c r="I35" i="7"/>
  <c r="I34" i="7"/>
  <c r="I33" i="7"/>
  <c r="I32" i="7"/>
  <c r="I31" i="7"/>
  <c r="I29" i="7"/>
  <c r="I28" i="7"/>
  <c r="I27" i="7"/>
  <c r="I25" i="7"/>
  <c r="I24" i="7"/>
  <c r="I23" i="7"/>
  <c r="I22" i="7"/>
  <c r="I21" i="7"/>
  <c r="I20" i="7"/>
  <c r="I19" i="7"/>
  <c r="I18" i="7"/>
  <c r="I17" i="7"/>
  <c r="I16" i="7"/>
  <c r="I15" i="7"/>
  <c r="I14" i="7"/>
  <c r="I13" i="7"/>
  <c r="I12" i="7"/>
  <c r="I11" i="7"/>
  <c r="I10" i="7"/>
  <c r="I9" i="7"/>
  <c r="I7" i="7"/>
  <c r="I6" i="7"/>
  <c r="I5" i="7"/>
  <c r="I54" i="7" l="1"/>
  <c r="I38" i="7"/>
  <c r="I37" i="7"/>
  <c r="I56" i="7"/>
  <c r="I47" i="7"/>
  <c r="I55" i="7"/>
  <c r="I46" i="7"/>
  <c r="I30" i="7"/>
  <c r="I26" i="7"/>
  <c r="I8" i="7"/>
  <c r="G18" i="74" l="1"/>
  <c r="J18" i="74"/>
  <c r="D33" i="46" l="1"/>
  <c r="D13" i="46"/>
  <c r="K57" i="7" l="1"/>
  <c r="H57" i="7"/>
  <c r="G57" i="7"/>
  <c r="F57" i="7"/>
  <c r="E57" i="7"/>
  <c r="D57" i="7"/>
  <c r="C57" i="7"/>
  <c r="B57" i="7"/>
  <c r="I4" i="7"/>
  <c r="E103" i="72" l="1"/>
  <c r="E59" i="72" l="1"/>
  <c r="C5" i="72"/>
  <c r="G12" i="41"/>
  <c r="G11" i="41"/>
  <c r="G10" i="41"/>
  <c r="G9" i="41"/>
  <c r="G8" i="41"/>
  <c r="G7" i="41"/>
  <c r="G6" i="41"/>
  <c r="I28" i="26"/>
  <c r="I27" i="26"/>
  <c r="I5" i="26"/>
  <c r="J58" i="74" l="1"/>
  <c r="G7" i="74" l="1"/>
  <c r="G6" i="74"/>
  <c r="G5" i="74"/>
  <c r="F59" i="74"/>
  <c r="E59" i="74"/>
  <c r="D13" i="56" l="1"/>
  <c r="E13" i="53" l="1"/>
  <c r="F13" i="53" s="1"/>
  <c r="E12" i="53"/>
  <c r="F12" i="53" s="1"/>
  <c r="E11" i="53"/>
  <c r="F11" i="53" l="1"/>
  <c r="F15" i="53" s="1"/>
  <c r="E15" i="53"/>
  <c r="E8" i="53"/>
  <c r="F8" i="53" s="1"/>
  <c r="E6" i="53"/>
  <c r="F6" i="53" s="1"/>
  <c r="E5" i="53"/>
  <c r="F5" i="53" s="1"/>
  <c r="E4" i="53"/>
  <c r="F4" i="53" s="1"/>
  <c r="D43" i="46" l="1"/>
  <c r="D42" i="46"/>
  <c r="D41" i="46"/>
  <c r="D39" i="46"/>
  <c r="D38" i="46"/>
  <c r="D37" i="46"/>
  <c r="D36" i="46"/>
  <c r="D35" i="46"/>
  <c r="D34" i="46"/>
  <c r="D32" i="46"/>
  <c r="D31" i="46"/>
  <c r="D30" i="46"/>
  <c r="D29" i="46"/>
  <c r="D28" i="46"/>
  <c r="D27" i="46"/>
  <c r="D26" i="46"/>
  <c r="D25" i="46"/>
  <c r="D23" i="46"/>
  <c r="D22" i="46"/>
  <c r="D21" i="46"/>
  <c r="D20" i="46"/>
  <c r="D19" i="46"/>
  <c r="D18" i="46"/>
  <c r="D17" i="46"/>
  <c r="D16" i="46"/>
  <c r="D15" i="46"/>
  <c r="D14" i="46"/>
  <c r="D12" i="46"/>
  <c r="D11" i="46"/>
  <c r="D10" i="46"/>
  <c r="D9" i="46"/>
  <c r="D8" i="46"/>
  <c r="D6" i="46"/>
  <c r="D5" i="46"/>
  <c r="D4" i="46"/>
  <c r="C44" i="46"/>
  <c r="D24" i="39" s="1"/>
  <c r="B44" i="46"/>
  <c r="C24" i="39" s="1"/>
  <c r="E44" i="46"/>
  <c r="D16" i="59"/>
  <c r="D15" i="59"/>
  <c r="D14" i="59"/>
  <c r="D13" i="59"/>
  <c r="D12" i="59"/>
  <c r="D11" i="59"/>
  <c r="D10" i="59"/>
  <c r="D8" i="59"/>
  <c r="D7" i="59"/>
  <c r="D5" i="59"/>
  <c r="D4" i="59"/>
  <c r="J57" i="7"/>
  <c r="I57" i="7" l="1"/>
  <c r="E119" i="72"/>
  <c r="E118" i="72"/>
  <c r="E117" i="72"/>
  <c r="E116" i="72"/>
  <c r="E115" i="72"/>
  <c r="E114" i="72"/>
  <c r="E112" i="72"/>
  <c r="E111" i="72"/>
  <c r="E110" i="72"/>
  <c r="E109" i="72"/>
  <c r="E107" i="72"/>
  <c r="E106" i="72"/>
  <c r="E105" i="72"/>
  <c r="E104" i="72"/>
  <c r="E102" i="72"/>
  <c r="E101" i="72"/>
  <c r="E99" i="72"/>
  <c r="E98" i="72"/>
  <c r="E97" i="72"/>
  <c r="E95" i="72"/>
  <c r="E94" i="72"/>
  <c r="E92" i="72"/>
  <c r="E91" i="72"/>
  <c r="E90" i="72"/>
  <c r="E77" i="72"/>
  <c r="E76" i="72"/>
  <c r="E75" i="72"/>
  <c r="E74" i="72"/>
  <c r="E73" i="72"/>
  <c r="E71" i="72"/>
  <c r="E70" i="72"/>
  <c r="E68" i="72"/>
  <c r="E67" i="72"/>
  <c r="E66" i="72"/>
  <c r="E65" i="72"/>
  <c r="E64" i="72"/>
  <c r="E63" i="72"/>
  <c r="E62" i="72"/>
  <c r="E61" i="72"/>
  <c r="E60" i="72"/>
  <c r="E57" i="72"/>
  <c r="E56" i="72"/>
  <c r="E55" i="72"/>
  <c r="E53" i="72"/>
  <c r="E52" i="72"/>
  <c r="E51" i="72"/>
  <c r="E50" i="72"/>
  <c r="E49" i="72"/>
  <c r="E48" i="72"/>
  <c r="E47" i="72"/>
  <c r="E46" i="72"/>
  <c r="E43" i="72"/>
  <c r="E42" i="72"/>
  <c r="E41" i="72"/>
  <c r="E39" i="72"/>
  <c r="E38" i="72"/>
  <c r="E37" i="72"/>
  <c r="E36" i="72"/>
  <c r="E34" i="72"/>
  <c r="E33" i="72"/>
  <c r="E32" i="72"/>
  <c r="E31" i="72"/>
  <c r="E30" i="72"/>
  <c r="E29" i="72"/>
  <c r="E28" i="72"/>
  <c r="E27" i="72"/>
  <c r="E26" i="72"/>
  <c r="E25" i="72"/>
  <c r="E24" i="72"/>
  <c r="E23" i="72"/>
  <c r="E22" i="72"/>
  <c r="E21" i="72"/>
  <c r="E20" i="72"/>
  <c r="E19" i="72"/>
  <c r="E18" i="72"/>
  <c r="E16" i="72"/>
  <c r="E15" i="72"/>
  <c r="E14" i="72"/>
  <c r="E13" i="72"/>
  <c r="E12" i="72"/>
  <c r="E11" i="72"/>
  <c r="E9" i="72"/>
  <c r="E8" i="72"/>
  <c r="E7" i="72"/>
  <c r="E6" i="72"/>
  <c r="E120" i="72"/>
  <c r="B108" i="72"/>
  <c r="C108" i="72"/>
  <c r="D108" i="72"/>
  <c r="C100" i="72"/>
  <c r="D69" i="72"/>
  <c r="C69" i="72"/>
  <c r="B69" i="72"/>
  <c r="D72" i="72"/>
  <c r="I6" i="41"/>
  <c r="I38" i="26"/>
  <c r="I37" i="26"/>
  <c r="I36" i="26"/>
  <c r="I35" i="26"/>
  <c r="I34" i="26"/>
  <c r="I33" i="26"/>
  <c r="I32" i="26"/>
  <c r="I31" i="26"/>
  <c r="I30" i="26"/>
  <c r="I29" i="26"/>
  <c r="I26" i="26"/>
  <c r="I24" i="26"/>
  <c r="I22" i="26"/>
  <c r="I21" i="26"/>
  <c r="I20" i="26"/>
  <c r="I19" i="26"/>
  <c r="I18" i="26"/>
  <c r="I17" i="26"/>
  <c r="I16" i="26"/>
  <c r="I15" i="26"/>
  <c r="I14" i="26"/>
  <c r="I13" i="26"/>
  <c r="I11" i="26"/>
  <c r="I10" i="26"/>
  <c r="I9" i="26"/>
  <c r="I8" i="26"/>
  <c r="I7" i="26"/>
  <c r="I6" i="26"/>
  <c r="J57" i="74"/>
  <c r="J56" i="74"/>
  <c r="J53" i="74"/>
  <c r="J52" i="74"/>
  <c r="J50" i="74"/>
  <c r="J49" i="74"/>
  <c r="J47" i="74"/>
  <c r="J46" i="74"/>
  <c r="J44" i="74"/>
  <c r="J43" i="74"/>
  <c r="J41" i="74"/>
  <c r="J40" i="74"/>
  <c r="J39" i="74"/>
  <c r="J37" i="74"/>
  <c r="J36" i="74"/>
  <c r="J35" i="74"/>
  <c r="J31" i="74"/>
  <c r="J30" i="74"/>
  <c r="J29" i="74"/>
  <c r="J27" i="74"/>
  <c r="J26" i="74"/>
  <c r="J24" i="74"/>
  <c r="J23" i="74"/>
  <c r="J21" i="74"/>
  <c r="J20" i="74"/>
  <c r="J19" i="74"/>
  <c r="J17" i="74"/>
  <c r="J16" i="74"/>
  <c r="J15" i="74"/>
  <c r="J14" i="74"/>
  <c r="J13" i="74"/>
  <c r="J10" i="74"/>
  <c r="J9" i="74"/>
  <c r="J8" i="74"/>
  <c r="G58" i="74"/>
  <c r="G57" i="74"/>
  <c r="G56" i="74"/>
  <c r="G55" i="74"/>
  <c r="G54" i="74"/>
  <c r="G53" i="74"/>
  <c r="G52" i="74"/>
  <c r="G51" i="74"/>
  <c r="G50" i="74"/>
  <c r="G49" i="74"/>
  <c r="G48" i="74"/>
  <c r="G47" i="74"/>
  <c r="G46" i="74"/>
  <c r="G45" i="74"/>
  <c r="G44" i="74"/>
  <c r="G43" i="74"/>
  <c r="G42" i="74"/>
  <c r="G41" i="74"/>
  <c r="G40" i="74"/>
  <c r="G39" i="74"/>
  <c r="G37" i="74"/>
  <c r="G36" i="74"/>
  <c r="G35" i="74"/>
  <c r="G34" i="74"/>
  <c r="G33" i="74"/>
  <c r="G32" i="74"/>
  <c r="G31" i="74"/>
  <c r="G30" i="74"/>
  <c r="G29" i="74"/>
  <c r="G28" i="74"/>
  <c r="G27" i="74"/>
  <c r="G26" i="74"/>
  <c r="G25" i="74"/>
  <c r="G24" i="74"/>
  <c r="G23" i="74"/>
  <c r="G22" i="74"/>
  <c r="G21" i="74"/>
  <c r="G20" i="74"/>
  <c r="G19" i="74"/>
  <c r="G17" i="74"/>
  <c r="G16" i="74"/>
  <c r="G15" i="74"/>
  <c r="G14" i="74"/>
  <c r="G13" i="74"/>
  <c r="G12" i="74"/>
  <c r="G11" i="74"/>
  <c r="G10" i="74"/>
  <c r="G9" i="74"/>
  <c r="G8" i="74"/>
  <c r="D56" i="74"/>
  <c r="D55" i="74"/>
  <c r="D52" i="74"/>
  <c r="D50" i="74"/>
  <c r="D47" i="74"/>
  <c r="D44" i="74"/>
  <c r="D39" i="74"/>
  <c r="D38" i="74"/>
  <c r="D37" i="74"/>
  <c r="D36" i="74"/>
  <c r="D35" i="74"/>
  <c r="D30" i="74"/>
  <c r="D29" i="74"/>
  <c r="D27" i="74"/>
  <c r="H59" i="74"/>
  <c r="I59" i="74"/>
  <c r="D23" i="74"/>
  <c r="D19" i="74"/>
  <c r="D17" i="74"/>
  <c r="D16" i="74"/>
  <c r="D15" i="74"/>
  <c r="D14" i="74"/>
  <c r="D13" i="74"/>
  <c r="D10" i="74"/>
  <c r="I40" i="26" l="1"/>
  <c r="E40" i="72"/>
  <c r="E5" i="72"/>
  <c r="E108" i="72"/>
  <c r="J59" i="74"/>
  <c r="E69" i="72"/>
  <c r="C14" i="39"/>
  <c r="C13" i="41" l="1"/>
  <c r="C17" i="41" s="1"/>
  <c r="C13" i="56"/>
  <c r="E7" i="41" l="1"/>
  <c r="I7" i="41" s="1"/>
  <c r="E8" i="41"/>
  <c r="E9" i="41"/>
  <c r="I9" i="41" s="1"/>
  <c r="E10" i="41"/>
  <c r="E11" i="41"/>
  <c r="E12" i="41"/>
  <c r="I12" i="41" s="1"/>
  <c r="E6" i="41"/>
  <c r="I8" i="41"/>
  <c r="E15" i="41"/>
  <c r="G15" i="41" s="1"/>
  <c r="I15" i="41" s="1"/>
  <c r="I11" i="41" l="1"/>
  <c r="I10" i="41"/>
  <c r="D45" i="72"/>
  <c r="D40" i="72"/>
  <c r="D100" i="72"/>
  <c r="D89" i="72"/>
  <c r="D54" i="72"/>
  <c r="D122" i="72" l="1"/>
  <c r="H479" i="50"/>
  <c r="H228" i="71"/>
  <c r="C72" i="72" l="1"/>
  <c r="E72" i="72"/>
  <c r="B72" i="72"/>
  <c r="F5" i="72"/>
  <c r="G5" i="72"/>
  <c r="D44" i="46" l="1"/>
  <c r="F40" i="26"/>
  <c r="D59" i="74" l="1"/>
  <c r="F107" i="72"/>
  <c r="G107" i="72"/>
  <c r="F40" i="72"/>
  <c r="G40" i="72"/>
  <c r="E100" i="72" l="1"/>
  <c r="F100" i="72"/>
  <c r="G100" i="72"/>
  <c r="B100" i="72"/>
  <c r="C89" i="72"/>
  <c r="E89" i="72"/>
  <c r="F89" i="72"/>
  <c r="G89" i="72"/>
  <c r="B89" i="72"/>
  <c r="C78" i="72"/>
  <c r="E78" i="72"/>
  <c r="F78" i="72"/>
  <c r="G78" i="72"/>
  <c r="B78" i="72"/>
  <c r="F72" i="72"/>
  <c r="G72" i="72"/>
  <c r="F69" i="72"/>
  <c r="G69" i="72"/>
  <c r="C54" i="72"/>
  <c r="E54" i="72"/>
  <c r="F54" i="72"/>
  <c r="G54" i="72"/>
  <c r="C45" i="72"/>
  <c r="E45" i="72"/>
  <c r="F45" i="72"/>
  <c r="G45" i="72"/>
  <c r="B45" i="72"/>
  <c r="E122" i="72" l="1"/>
  <c r="B122" i="72"/>
  <c r="C122" i="72"/>
  <c r="F121" i="72"/>
  <c r="G121" i="72"/>
  <c r="B17" i="59" l="1"/>
  <c r="F13" i="41" l="1"/>
  <c r="F3" i="48" l="1"/>
  <c r="E14" i="39" l="1"/>
  <c r="D14" i="39"/>
  <c r="E34" i="39" l="1"/>
  <c r="D34" i="39"/>
  <c r="E23" i="39"/>
  <c r="E25" i="39" s="1"/>
  <c r="E27" i="39" s="1"/>
  <c r="D23" i="39"/>
  <c r="D25" i="39" s="1"/>
  <c r="D27" i="39" s="1"/>
  <c r="C23" i="39"/>
  <c r="C25" i="39" s="1"/>
  <c r="C27" i="39" s="1"/>
  <c r="G13" i="48"/>
  <c r="F13" i="48"/>
  <c r="G7" i="48"/>
  <c r="F7" i="48"/>
  <c r="G21" i="48" l="1"/>
  <c r="F21" i="48"/>
  <c r="I13" i="41"/>
  <c r="I17" i="41" s="1"/>
  <c r="H13" i="41"/>
  <c r="H17" i="41" s="1"/>
  <c r="G13" i="41"/>
  <c r="G17" i="41" s="1"/>
  <c r="F17" i="41"/>
  <c r="E13" i="41"/>
  <c r="E17" i="41" s="1"/>
  <c r="D13" i="41"/>
  <c r="D17" i="41" s="1"/>
  <c r="B13" i="41"/>
  <c r="B17" i="41" s="1"/>
  <c r="C17" i="59" l="1"/>
  <c r="D17" i="59" l="1"/>
  <c r="C36" i="60"/>
  <c r="B36" i="60"/>
  <c r="C31" i="60"/>
  <c r="B31" i="60"/>
  <c r="C23" i="60"/>
  <c r="B23" i="60"/>
  <c r="C13" i="60"/>
  <c r="B13" i="60"/>
  <c r="D12" i="52"/>
  <c r="C24" i="60" l="1"/>
  <c r="C37" i="60" s="1"/>
  <c r="B24" i="60"/>
  <c r="B37" i="60" s="1"/>
  <c r="D13" i="51"/>
  <c r="C13" i="51"/>
  <c r="F9" i="53"/>
  <c r="E9" i="53"/>
  <c r="D9" i="53"/>
  <c r="C9" i="53"/>
  <c r="B9" i="53"/>
  <c r="C6" i="54"/>
  <c r="B6" i="54"/>
  <c r="B17" i="53" l="1"/>
  <c r="D17" i="53"/>
  <c r="F17" i="53"/>
  <c r="C17" i="53"/>
  <c r="E17" i="53"/>
  <c r="E17" i="59"/>
  <c r="G59" i="74" l="1"/>
</calcChain>
</file>

<file path=xl/sharedStrings.xml><?xml version="1.0" encoding="utf-8"?>
<sst xmlns="http://schemas.openxmlformats.org/spreadsheetml/2006/main" count="1316" uniqueCount="940">
  <si>
    <t>Ships and Marine Equipment  Maintenance</t>
  </si>
  <si>
    <t>Machines and Instruments  Maintenance</t>
  </si>
  <si>
    <t>Rewarding the Disabled</t>
  </si>
  <si>
    <t>Chapter</t>
  </si>
  <si>
    <t>Descriptions</t>
  </si>
  <si>
    <t>Beginning Balance</t>
  </si>
  <si>
    <t>Amount Received</t>
  </si>
  <si>
    <t>Amount Paid</t>
  </si>
  <si>
    <t>Ending Balance</t>
  </si>
  <si>
    <t xml:space="preserve">Total Local Loans </t>
  </si>
  <si>
    <t>Total (Balance)</t>
  </si>
  <si>
    <t>2- Oil and Gas Revenue</t>
  </si>
  <si>
    <t>Oil &amp; Gas</t>
  </si>
  <si>
    <t>Gov. Goods &amp; Services</t>
  </si>
  <si>
    <t>Grants</t>
  </si>
  <si>
    <t>Sale of Capital Assets</t>
  </si>
  <si>
    <t>Fines, Penalties &amp; Mis.</t>
  </si>
  <si>
    <t>Manpower</t>
  </si>
  <si>
    <t>Services</t>
  </si>
  <si>
    <t>Consumables</t>
  </si>
  <si>
    <t>Assets</t>
  </si>
  <si>
    <t>Maintenance</t>
  </si>
  <si>
    <t>Transfers</t>
  </si>
  <si>
    <t>Projects</t>
  </si>
  <si>
    <t>Recurrent Expenditures</t>
  </si>
  <si>
    <t xml:space="preserve">Total </t>
  </si>
  <si>
    <t>Budget</t>
  </si>
  <si>
    <t>Total</t>
  </si>
  <si>
    <t>Description</t>
  </si>
  <si>
    <t>Total Revenue</t>
  </si>
  <si>
    <t>Revenue</t>
  </si>
  <si>
    <t>Total Recurrent Expenditure</t>
  </si>
  <si>
    <t>Total Expenditure</t>
  </si>
  <si>
    <t>Recurrent Expenditure</t>
  </si>
  <si>
    <t>Investments &amp; Gov. Properties</t>
  </si>
  <si>
    <t>Total Carried Forward Budget</t>
  </si>
  <si>
    <t>Budget After Amendment</t>
  </si>
  <si>
    <t>Available Budget</t>
  </si>
  <si>
    <t>Surplus (Exceeding)</t>
  </si>
  <si>
    <t>Ministry of Interior</t>
  </si>
  <si>
    <t>National Security Agency</t>
  </si>
  <si>
    <t>Ministry of Foreign Affairs</t>
  </si>
  <si>
    <t>Ministry of Health</t>
  </si>
  <si>
    <t>Civil Service Bureau</t>
  </si>
  <si>
    <t>National Guard</t>
  </si>
  <si>
    <t>Actual</t>
  </si>
  <si>
    <t>BD</t>
  </si>
  <si>
    <t>Revenues</t>
  </si>
  <si>
    <t>Survey &amp; Land Registration Bureau</t>
  </si>
  <si>
    <t>Ministry of Education</t>
  </si>
  <si>
    <t>Sunni Awqaf</t>
  </si>
  <si>
    <t>University of Bahrain</t>
  </si>
  <si>
    <t>Shura Council</t>
  </si>
  <si>
    <t>High Council for Islamic Affairs</t>
  </si>
  <si>
    <t>Economic Development Board</t>
  </si>
  <si>
    <t>Amendment</t>
  </si>
  <si>
    <t>National Audit Court</t>
  </si>
  <si>
    <t>Projects Budget</t>
  </si>
  <si>
    <t>Amendments</t>
  </si>
  <si>
    <t>Kingdom Of Bahrain</t>
  </si>
  <si>
    <t>% Of Spend</t>
  </si>
  <si>
    <t>Projects Expenditures</t>
  </si>
  <si>
    <t>Ministries or Government Authorities</t>
  </si>
  <si>
    <t>Initial Budget</t>
  </si>
  <si>
    <t xml:space="preserve">% Of Spend </t>
  </si>
  <si>
    <t>Initial  Budget</t>
  </si>
  <si>
    <t>% Of Collec.</t>
  </si>
  <si>
    <t>Ministries &amp; Government Authorities</t>
  </si>
  <si>
    <t>Grand Revenue</t>
  </si>
  <si>
    <t>Grand Costs</t>
  </si>
  <si>
    <t>Net Revenue</t>
  </si>
  <si>
    <t xml:space="preserve">Revenue from Bahrain Field and Refinery   </t>
  </si>
  <si>
    <t>Revenue from Abu-Sa'afa Field</t>
  </si>
  <si>
    <t>Gas Revenue</t>
  </si>
  <si>
    <t>Oil Taxation and Fees</t>
  </si>
  <si>
    <t>Net Revenue from Oil and Gas</t>
  </si>
  <si>
    <t>Code</t>
  </si>
  <si>
    <t>Difference</t>
  </si>
  <si>
    <t>Gas Income Tax</t>
  </si>
  <si>
    <t>Petrol Tax</t>
  </si>
  <si>
    <t>Protection of Domestic Industries</t>
  </si>
  <si>
    <t>Residence Permit Fees</t>
  </si>
  <si>
    <t>Ownership Registration Fees</t>
  </si>
  <si>
    <t>Ownership Transfer Fees</t>
  </si>
  <si>
    <t>Car Registration Fees</t>
  </si>
  <si>
    <t>Driving License Fees</t>
  </si>
  <si>
    <t>Legal Fees</t>
  </si>
  <si>
    <t>Documentation Fees</t>
  </si>
  <si>
    <t>Gold Assaying Fees</t>
  </si>
  <si>
    <t>Tender Fees</t>
  </si>
  <si>
    <t>Wireless Equipment Fees</t>
  </si>
  <si>
    <t>Application Fees</t>
  </si>
  <si>
    <t>Airport Information Publication</t>
  </si>
  <si>
    <t>Occupational Injury Treatment Fees</t>
  </si>
  <si>
    <t>Post Box Rental</t>
  </si>
  <si>
    <t>Transit Post Fees</t>
  </si>
  <si>
    <t>Franking Machine Sales</t>
  </si>
  <si>
    <t>Customs Stamp - Containers</t>
  </si>
  <si>
    <t>Aeroplane Landing Fees</t>
  </si>
  <si>
    <t>Telephone Usage Charges</t>
  </si>
  <si>
    <t>Driving Instruction Fees</t>
  </si>
  <si>
    <t>Security Guard Income</t>
  </si>
  <si>
    <t>Publication Fees</t>
  </si>
  <si>
    <t>Official Forms and Documents Sales</t>
  </si>
  <si>
    <t>Philatelic Office Sales</t>
  </si>
  <si>
    <t>Land Rent</t>
  </si>
  <si>
    <t>Commercial Stores Rents</t>
  </si>
  <si>
    <t>Equipment Rents</t>
  </si>
  <si>
    <t>Fines</t>
  </si>
  <si>
    <t>Compensations</t>
  </si>
  <si>
    <t>Forfeited Trust Monies</t>
  </si>
  <si>
    <t>Labour and Employees Cost</t>
  </si>
  <si>
    <t>Overtime</t>
  </si>
  <si>
    <t>Social Allowance</t>
  </si>
  <si>
    <t>Other Personal Allowances</t>
  </si>
  <si>
    <t>Food for Employees</t>
  </si>
  <si>
    <t>Part-Time Labour</t>
  </si>
  <si>
    <t>Internal Conferences</t>
  </si>
  <si>
    <t>Cost of Guest Entertainment</t>
  </si>
  <si>
    <t>Wireless Instruments</t>
  </si>
  <si>
    <t>Municipality Fees-Various</t>
  </si>
  <si>
    <t>Land Rental</t>
  </si>
  <si>
    <t>Systems &amp; Application Software Rental</t>
  </si>
  <si>
    <t>Insurance on Vehicles</t>
  </si>
  <si>
    <t>Advertising</t>
  </si>
  <si>
    <t>Subscriptions to Various Organizations</t>
  </si>
  <si>
    <t>Printing</t>
  </si>
  <si>
    <t>Scholarships for Non-Employees</t>
  </si>
  <si>
    <t>Overseas Treatment</t>
  </si>
  <si>
    <t>Gas for Other Purposes</t>
  </si>
  <si>
    <t>Fuel &amp; Oil for Generators</t>
  </si>
  <si>
    <t>Stationery</t>
  </si>
  <si>
    <t>X-Ray Materials</t>
  </si>
  <si>
    <t>Laboratory Materials</t>
  </si>
  <si>
    <t>Other Maintenance</t>
  </si>
  <si>
    <t>Interest on Treasury Bills</t>
  </si>
  <si>
    <t>Grants to Societies</t>
  </si>
  <si>
    <t>Grants to National Clubs</t>
  </si>
  <si>
    <t>Grants to Foreign Bodies</t>
  </si>
  <si>
    <t>Furniture Clearing-In</t>
  </si>
  <si>
    <t>Asset Expense</t>
  </si>
  <si>
    <t xml:space="preserve">Thousand BD </t>
  </si>
  <si>
    <t>Legislation &amp; Legal Opinion Commission</t>
  </si>
  <si>
    <t>Customs Affairs</t>
  </si>
  <si>
    <t>-</t>
  </si>
  <si>
    <t>Oil Sales - Bahrain Field</t>
  </si>
  <si>
    <t>Gas Sales - Other Companies</t>
  </si>
  <si>
    <t>Customs Duty on Essential Trade</t>
  </si>
  <si>
    <t>Customs Duty on Vehicles</t>
  </si>
  <si>
    <t>Customs Duty on Manuf./Unmanuf. Tabacco</t>
  </si>
  <si>
    <t>Customs Duty on Yachts</t>
  </si>
  <si>
    <t>General Trade Activities Registration Fees</t>
  </si>
  <si>
    <t>Financial Service Activities Registration Fees</t>
  </si>
  <si>
    <t>Miscellaneous Service Activities Registration Fees</t>
  </si>
  <si>
    <t>Organizing Engineering Professional Practice Fees</t>
  </si>
  <si>
    <t>Passport Fees</t>
  </si>
  <si>
    <t>Visa &amp; NOC Fees</t>
  </si>
  <si>
    <t>Certification of Official Documents Fees</t>
  </si>
  <si>
    <t>Design &amp; Measurement Fees</t>
  </si>
  <si>
    <t>Design &amp; Trademark Fees</t>
  </si>
  <si>
    <t>Trademarks &amp; Commercial Reg. Amend. Fees</t>
  </si>
  <si>
    <t>Entrance Permit Fees</t>
  </si>
  <si>
    <t>Vedio Sales Distribution Rights</t>
  </si>
  <si>
    <t>Ship Arrival and Departure Permit Fees</t>
  </si>
  <si>
    <t>Lawyer &amp; Pilgrim Contractors Permit</t>
  </si>
  <si>
    <t>Hospital Private Room Charges</t>
  </si>
  <si>
    <t>Primary Health Care Charges</t>
  </si>
  <si>
    <t>Special Medical Services Charges</t>
  </si>
  <si>
    <t>Out-Patient Charges</t>
  </si>
  <si>
    <t>Medical Commission Fees</t>
  </si>
  <si>
    <t>Pre-employment Medical Examination Fees</t>
  </si>
  <si>
    <t>X-Ray Fees</t>
  </si>
  <si>
    <t>Lab. Fees</t>
  </si>
  <si>
    <t>Operations Fees</t>
  </si>
  <si>
    <t>Maternity Services</t>
  </si>
  <si>
    <t>Harbor Services Charges</t>
  </si>
  <si>
    <t>Overflying Fees</t>
  </si>
  <si>
    <t>Vehicle Parking Fees</t>
  </si>
  <si>
    <t>Advertisement Sales</t>
  </si>
  <si>
    <t>Subscriptions to Training Programmes</t>
  </si>
  <si>
    <t>Land Survey Charges</t>
  </si>
  <si>
    <t>Issue of Certificate Charges</t>
  </si>
  <si>
    <t>Examination Charges</t>
  </si>
  <si>
    <t>Agricultural Product Sales</t>
  </si>
  <si>
    <t>Animal Product Sale</t>
  </si>
  <si>
    <t>Book Sales</t>
  </si>
  <si>
    <t>Shares Dividends and Capital Income</t>
  </si>
  <si>
    <t>Interest of Deposits &amp; Bank Accounts</t>
  </si>
  <si>
    <t>Industrial Estates Rent</t>
  </si>
  <si>
    <t>Houses &amp; Building Rents</t>
  </si>
  <si>
    <t>Galleries &amp; Theaters Rents</t>
  </si>
  <si>
    <t>Exhibition Rents</t>
  </si>
  <si>
    <t>Government Concessions</t>
  </si>
  <si>
    <t>Income on Sale of Equipment Capital Assets</t>
  </si>
  <si>
    <t>Income on Sale of Materials Capital Assets</t>
  </si>
  <si>
    <t>Income on Sale of Apparatus Capital Assets</t>
  </si>
  <si>
    <t>Income on Sale of Vehicles Capital Assets</t>
  </si>
  <si>
    <t>Income on Sale of Furniture Capital Assets</t>
  </si>
  <si>
    <t>Income on Auction Sales of Capital Assets</t>
  </si>
  <si>
    <t>Penalties (Delay in Works Execution)</t>
  </si>
  <si>
    <t>Vehicle Towing Fees</t>
  </si>
  <si>
    <t>Traffic Accident &amp; Report Fees</t>
  </si>
  <si>
    <t>Other Institutions Revenues</t>
  </si>
  <si>
    <t>Unclassified Revenue</t>
  </si>
  <si>
    <t>Contribution to GCC</t>
  </si>
  <si>
    <t>Future Generation Reserve</t>
  </si>
  <si>
    <t>Risk Financing</t>
  </si>
  <si>
    <t>Govt Unemployment Insurance Share</t>
  </si>
  <si>
    <t xml:space="preserve">   AL-Salam Islamic Securities</t>
  </si>
  <si>
    <t xml:space="preserve">   Islamic Leasing Securities</t>
  </si>
  <si>
    <t xml:space="preserve">   Government Local Development Bonds</t>
  </si>
  <si>
    <t xml:space="preserve">   Other Local Loans</t>
  </si>
  <si>
    <t xml:space="preserve">   Development Funds Loans</t>
  </si>
  <si>
    <t xml:space="preserve">   International Islamic Leasing Securities</t>
  </si>
  <si>
    <t xml:space="preserve">   International Government Development Bonds</t>
  </si>
  <si>
    <t>Foreign Loans</t>
  </si>
  <si>
    <t>On Call Allowance (Consultant-Doctor)</t>
  </si>
  <si>
    <t>Air Navigation Allowance</t>
  </si>
  <si>
    <t>Housing Cost</t>
  </si>
  <si>
    <t>Other Allowances</t>
  </si>
  <si>
    <t>Expatriate Inducements</t>
  </si>
  <si>
    <t>Recruitment, Termination and Leave Cost</t>
  </si>
  <si>
    <t>Academic Entitlements</t>
  </si>
  <si>
    <t>Travel Costs</t>
  </si>
  <si>
    <t>Govt Pension Share for Bahraini Military Persons</t>
  </si>
  <si>
    <t>Govt Incentives for Non- Bahraini Military Persons</t>
  </si>
  <si>
    <t>Supply of Contract Labor</t>
  </si>
  <si>
    <t>Internal Sports Tournament</t>
  </si>
  <si>
    <t>External Sports Tournament</t>
  </si>
  <si>
    <t>Telephone Installation and Usage Charges</t>
  </si>
  <si>
    <t>Vehicles Including Trucks Rental</t>
  </si>
  <si>
    <t>Tools and Heavy Machinery Rental</t>
  </si>
  <si>
    <t>Instruments and Equipment Rental</t>
  </si>
  <si>
    <t>Transportation and Freight - Various</t>
  </si>
  <si>
    <t>Insurance on Building &amp; Office Assets</t>
  </si>
  <si>
    <t>Insurance on Machinery and Equipment</t>
  </si>
  <si>
    <t>Insurance on Ships and Planes</t>
  </si>
  <si>
    <t>Subscriptions to Papers and Magazines</t>
  </si>
  <si>
    <t>Subscriptions to Exhibitions, Societies and Clubs</t>
  </si>
  <si>
    <t>Subscriptions to Radio, TV &amp; Press Agencies</t>
  </si>
  <si>
    <t>Fees and Commissions</t>
  </si>
  <si>
    <t>Consultation and Research Costs</t>
  </si>
  <si>
    <t>Gas for Laboratories and Office Use</t>
  </si>
  <si>
    <t>Garments and Food for Non-Employees</t>
  </si>
  <si>
    <t>Chemical, Insecticides and Detergents</t>
  </si>
  <si>
    <t>Invoice Price Variance</t>
  </si>
  <si>
    <t>Inventory Write 0n/off</t>
  </si>
  <si>
    <t>Average Cost Adjustment</t>
  </si>
  <si>
    <t>Printing and Photocopying Items</t>
  </si>
  <si>
    <t>Maps and Posters</t>
  </si>
  <si>
    <t>Drugs and Medicines</t>
  </si>
  <si>
    <t>Advertising and Informative Programs</t>
  </si>
  <si>
    <t>Television Programmes</t>
  </si>
  <si>
    <t>Machines &amp; Equipment-Clearing-In</t>
  </si>
  <si>
    <t>Office Buildings Maintenance</t>
  </si>
  <si>
    <t>Passenger Vehicle Maintenance</t>
  </si>
  <si>
    <t>Trucks &amp; Transport Vehicle Maintenance</t>
  </si>
  <si>
    <t>Special Purpose Vehicles Maintenance</t>
  </si>
  <si>
    <t>Motorcycles and Bicycles Maintenance</t>
  </si>
  <si>
    <t>Aircraft and Related Equipment Maintenance</t>
  </si>
  <si>
    <t>Furniture  Maintenance</t>
  </si>
  <si>
    <t>Heavy Machinery &amp; Tools Maintenance</t>
  </si>
  <si>
    <t>Television Equipment Maintenance</t>
  </si>
  <si>
    <t>Medical Equipment Maintenance</t>
  </si>
  <si>
    <t>Wire and Wireless Equipment Maintenance</t>
  </si>
  <si>
    <t>Air Conditioning and Heating Equipment Maintenance</t>
  </si>
  <si>
    <t>Fire Extinguishing Equipment Maintenance</t>
  </si>
  <si>
    <t>Other Equipment Maintenance</t>
  </si>
  <si>
    <t>Public Water Distribution  Maintenance</t>
  </si>
  <si>
    <t>Water Production Plants  Maintenance</t>
  </si>
  <si>
    <t>Power Houses &amp; Sub-Stations  Maintenance</t>
  </si>
  <si>
    <t>Runways Maintenance (Planes) Maintenance</t>
  </si>
  <si>
    <t>Local Transfers Payroll</t>
  </si>
  <si>
    <t>Arab Fund - Economic &amp; Social Development Interest</t>
  </si>
  <si>
    <t>Kuwait Fund for Arab Economic Development Interest</t>
  </si>
  <si>
    <t>Islamic Fund - Interest</t>
  </si>
  <si>
    <t>Interest on Development Bonds</t>
  </si>
  <si>
    <t>AL-Salam Islamic Security Interest</t>
  </si>
  <si>
    <t>Interest on Islamic Leasing Security</t>
  </si>
  <si>
    <t>Grants to the General Committee of Bahrain Workers</t>
  </si>
  <si>
    <t>Other Grants</t>
  </si>
  <si>
    <t>Government Entity</t>
  </si>
  <si>
    <t xml:space="preserve">Budget </t>
  </si>
  <si>
    <t xml:space="preserve">Actual </t>
  </si>
  <si>
    <t>Retentions, Forwarded budgets, and Other Commitments</t>
  </si>
  <si>
    <t>Sale of Assets</t>
  </si>
  <si>
    <t>Loans Received</t>
  </si>
  <si>
    <t>Net Increase/Decrease in Cash</t>
  </si>
  <si>
    <t>Payments</t>
  </si>
  <si>
    <t>Receipts</t>
  </si>
  <si>
    <t>Capital Assets</t>
  </si>
  <si>
    <t>Goods &amp; Services</t>
  </si>
  <si>
    <t>Fines &amp; Mis.</t>
  </si>
  <si>
    <t>Carried Forward Budget from Prior Years</t>
  </si>
  <si>
    <t>Government Entities with Attached &amp; Independent budgets</t>
  </si>
  <si>
    <t>Distributed Dividends (Oil &amp; Gas Holding Co.)</t>
  </si>
  <si>
    <t>Loans Repayment</t>
  </si>
  <si>
    <t>Appendix 3:  Accrued Expenses</t>
  </si>
  <si>
    <t>Appendix 1: Statement of Receipts &amp; Payments</t>
  </si>
  <si>
    <t>Appendix 2: Account Payable</t>
  </si>
  <si>
    <t>Advance payment and payment of payables</t>
  </si>
  <si>
    <t>Sec</t>
  </si>
  <si>
    <t>News and Media Services</t>
  </si>
  <si>
    <t>Itm</t>
  </si>
  <si>
    <t>Standard of Living Improvement</t>
  </si>
  <si>
    <t>Other Subscriptions</t>
  </si>
  <si>
    <t>Food for Non-Employees (non-stock)</t>
  </si>
  <si>
    <t>Chemicals,Insecticides and Detergents (non-stock</t>
  </si>
  <si>
    <t>Medical Equipment Maintenance (non-stock</t>
  </si>
  <si>
    <t>Ac</t>
  </si>
  <si>
    <t>Ch</t>
  </si>
  <si>
    <t>Amounts received for the benefit of others</t>
  </si>
  <si>
    <t>Social Security Fund</t>
  </si>
  <si>
    <t>Incentives for Non-Employees</t>
  </si>
  <si>
    <t>Budget Surplus</t>
  </si>
  <si>
    <t>Investments &amp; Properties</t>
  </si>
  <si>
    <t>Grants &amp; Repayment of Loan Interests</t>
  </si>
  <si>
    <t>Grants &amp; Repayment of Loan Interest</t>
  </si>
  <si>
    <t>Appendix 4:  Encumbrances By Chapters</t>
  </si>
  <si>
    <t>Appendix 5: Loans</t>
  </si>
  <si>
    <t xml:space="preserve"> Government Entity</t>
  </si>
  <si>
    <t>Appendix 6: Credit Facilities</t>
  </si>
  <si>
    <t>Utilized Credit</t>
  </si>
  <si>
    <t>Available Credit Facilities</t>
  </si>
  <si>
    <t>Supreme Judicial Council</t>
  </si>
  <si>
    <t>Social Insurance Organization</t>
  </si>
  <si>
    <t>`</t>
  </si>
  <si>
    <t>Nursing Allowance</t>
  </si>
  <si>
    <t>Purchasing Virtual Years Of Service</t>
  </si>
  <si>
    <t>IT -Licenses Support -Operating Systems</t>
  </si>
  <si>
    <t>IT -Licenses Support -Business Software</t>
  </si>
  <si>
    <t>IT -Licenses Support -Productivity Software</t>
  </si>
  <si>
    <t>Presents for Non- Employees</t>
  </si>
  <si>
    <t>Stock Adjustment</t>
  </si>
  <si>
    <t>IT- Hardware Acquisition- Communication</t>
  </si>
  <si>
    <t>IT- Hardware Acquisition - Server</t>
  </si>
  <si>
    <t>IT- Hardware Acquisition - Storage</t>
  </si>
  <si>
    <t>IT- Hardware Acquisition - Productivity</t>
  </si>
  <si>
    <t>IT- License Acquisition - Security Software</t>
  </si>
  <si>
    <t>Television &amp; Broadcasting Equipments</t>
  </si>
  <si>
    <t>Office's Equipments</t>
  </si>
  <si>
    <t>Agriculture Equipments</t>
  </si>
  <si>
    <t>Fire Extinguishing Equipments - Clearing-In</t>
  </si>
  <si>
    <t>Air Conditioning &amp; Heating Equipments Clearing-In</t>
  </si>
  <si>
    <t>Medical Equipments Clearing-In</t>
  </si>
  <si>
    <t>Wireless Equipment Clearing-In</t>
  </si>
  <si>
    <t>Electrical Equipment</t>
  </si>
  <si>
    <t>Machinery Equipment</t>
  </si>
  <si>
    <t>Sports Equipment</t>
  </si>
  <si>
    <t>Other Equipment</t>
  </si>
  <si>
    <t>IT- Maintenance - Productivity Hardware</t>
  </si>
  <si>
    <t>Pharmaceutical Products Licenses &amp; Fees</t>
  </si>
  <si>
    <t>Health Facilities Licenses &amp; Fees</t>
  </si>
  <si>
    <t>Health Professions Licenses &amp; Fees</t>
  </si>
  <si>
    <t>Departure Fees</t>
  </si>
  <si>
    <t>Container Handling &amp; Storage Charges</t>
  </si>
  <si>
    <t>Port Operation Charges</t>
  </si>
  <si>
    <t>Actual Expenditure</t>
  </si>
  <si>
    <t>Miscellaneous Commitments</t>
  </si>
  <si>
    <t>Alimony Fund</t>
  </si>
  <si>
    <t>Carried Forward Budget From Previous Years</t>
  </si>
  <si>
    <t>Interest on Loans and Securities</t>
  </si>
  <si>
    <t>Internet Installation &amp; Usage Charges</t>
  </si>
  <si>
    <t>IT - Licenses Support - Database Software</t>
  </si>
  <si>
    <t>Trucks &amp; Transport Vehicles</t>
  </si>
  <si>
    <t>IT- License Acquisition - Business Software</t>
  </si>
  <si>
    <t>Catering Equipment</t>
  </si>
  <si>
    <t>IT- Maintenance - Server Hardware</t>
  </si>
  <si>
    <t>IT- Maintenance - Storage Hardware</t>
  </si>
  <si>
    <t>IT- Maintenance - Security Hardware</t>
  </si>
  <si>
    <t>Other IT -Equipment Maintenance</t>
  </si>
  <si>
    <t>Interest Int.L Bond-2044</t>
  </si>
  <si>
    <t>Other Product Sales</t>
  </si>
  <si>
    <t>Consolidated Revenue/Expenditure Statement</t>
  </si>
  <si>
    <t>Other</t>
  </si>
  <si>
    <t>E-Services Fees</t>
  </si>
  <si>
    <t>Passenger Vehicles</t>
  </si>
  <si>
    <t>Bahrain Authority for Culture and Antiquities</t>
  </si>
  <si>
    <t>Recurrent Expenditure Budget</t>
  </si>
  <si>
    <t>Carried Forward Budget</t>
  </si>
  <si>
    <t>Tender Board</t>
  </si>
  <si>
    <t>Government Aids</t>
  </si>
  <si>
    <t>Government's Share and Contribution in the Social System</t>
  </si>
  <si>
    <t>Government's Share in the Unemployment Insurance Program</t>
  </si>
  <si>
    <t>Inventory Purchases</t>
  </si>
  <si>
    <t>National Health Regulatory Authority</t>
  </si>
  <si>
    <t>Car Allowance</t>
  </si>
  <si>
    <t>Acting Allowance</t>
  </si>
  <si>
    <t>Other Miscellaneous Services</t>
  </si>
  <si>
    <t>Grants to Under-Privileged Families</t>
  </si>
  <si>
    <t>Air Transport Activities</t>
  </si>
  <si>
    <t>Air Licensing Activities</t>
  </si>
  <si>
    <t>Land Transport Licenses</t>
  </si>
  <si>
    <t>Post Regulatory Licenses</t>
  </si>
  <si>
    <t>Sand Mining License Fees</t>
  </si>
  <si>
    <t>Fees of Sand Extraction &amp; Sale</t>
  </si>
  <si>
    <t>Government Return from Eskan Bank</t>
  </si>
  <si>
    <t>Revenue-Unidentified Customer</t>
  </si>
  <si>
    <t>Revenue-Unapplied Invoice</t>
  </si>
  <si>
    <t>Housing Program Support (Rent Allowance-Reduce of Instalments)</t>
  </si>
  <si>
    <t>Contributions in Regional &amp; International Organizations</t>
  </si>
  <si>
    <t>Allowance for Improvement of  Standard of Living for Retirees</t>
  </si>
  <si>
    <t>Transport Allowance</t>
  </si>
  <si>
    <t>Communication Allowances</t>
  </si>
  <si>
    <t>Exceptional Achievements Reward</t>
  </si>
  <si>
    <t>Special Allowance</t>
  </si>
  <si>
    <t>Basic Salaries (Including Lump Sum)</t>
  </si>
  <si>
    <t>Miscellaneous Consumables</t>
  </si>
  <si>
    <t>Petty Cash</t>
  </si>
  <si>
    <t>Flour</t>
  </si>
  <si>
    <t>Statement (A) of Article No.4 of Audit Court Bureau Law No. 16 for the year 2002 amended by the Legislative Decree No. 49 for year 2010, stated that: "Court's audit  shall exclude any entity which the constitution or a law  impose a care for its security …", furthermore, Statement (G) of Article No. 33 of Bahrain constitution regarding Defence Force, stated " a care shall be maintained for its security". Based on that, Ministry of Defence and its related entities have been audited by an audit firm, not by  the Audit Court Bereau.</t>
  </si>
  <si>
    <t xml:space="preserve">Bahrain Institute for Political Development </t>
  </si>
  <si>
    <t>Judiciary Allowance</t>
  </si>
  <si>
    <t>Other Allowance</t>
  </si>
  <si>
    <t>Air license Allowance</t>
  </si>
  <si>
    <t>LMRA Fees.</t>
  </si>
  <si>
    <t>Government Share in Pension Scheme - Civil Persons</t>
  </si>
  <si>
    <t>Overseas Official Missions</t>
  </si>
  <si>
    <t>Internal Exhibition Costs</t>
  </si>
  <si>
    <t>Participation Expenses In External Exhibition</t>
  </si>
  <si>
    <t>Internal Events and Celebrations Costs</t>
  </si>
  <si>
    <t>IT - Licenses of central HR systems software</t>
  </si>
  <si>
    <t>Postage Charges - Domestic</t>
  </si>
  <si>
    <t>Postage Charges - Foreign</t>
  </si>
  <si>
    <t>Arrears of electricity &amp; water consumption</t>
  </si>
  <si>
    <t>Trainer's Fees</t>
  </si>
  <si>
    <t>Audit &amp; Legal Fees</t>
  </si>
  <si>
    <t>Treatment in Local Hospitals</t>
  </si>
  <si>
    <t>Utensils and Miscellaneous Light Equipment</t>
  </si>
  <si>
    <t>Catering and Related Expenses</t>
  </si>
  <si>
    <t>Drugs and Medicines (non-stock)</t>
  </si>
  <si>
    <t>X-ray Materials (non-stock)</t>
  </si>
  <si>
    <t>Laboratory Materials (non-stock)</t>
  </si>
  <si>
    <t>Asset Expense Consumble - IT</t>
  </si>
  <si>
    <t>Operational Services - Maintenance Agreements - IT</t>
  </si>
  <si>
    <t>Operational Services - Repairs - IT</t>
  </si>
  <si>
    <t>Lamb and Beef</t>
  </si>
  <si>
    <t>Reduce Cost of Living for Families</t>
  </si>
  <si>
    <t>Contractor Pre-Qualification Fees</t>
  </si>
  <si>
    <t>Identity Card Fees</t>
  </si>
  <si>
    <t>CONSUITANCY SERVICES FEES</t>
  </si>
  <si>
    <t>Labour Market Regulatory Authority Fee</t>
  </si>
  <si>
    <t>Commodity Classification Fees</t>
  </si>
  <si>
    <t>Customs Insurance Fees</t>
  </si>
  <si>
    <t>Fees on Custom Vehicle Cards</t>
  </si>
  <si>
    <t>Collection Fees For BCCI</t>
  </si>
  <si>
    <t>Handling Fees on King Fahad Causeway</t>
  </si>
  <si>
    <t>Public Health Services</t>
  </si>
  <si>
    <t>Courses &amp; Seminar Fees</t>
  </si>
  <si>
    <t>Screen Inspection Fees</t>
  </si>
  <si>
    <t>Government Returns from Mumtalakat Holding Company</t>
  </si>
  <si>
    <t>General Public Services Sector</t>
  </si>
  <si>
    <t>Deputy Prime Minister</t>
  </si>
  <si>
    <t>Ministry of Cabinet Affairs</t>
  </si>
  <si>
    <t>Representatives Council</t>
  </si>
  <si>
    <t xml:space="preserve">Contribution to United Nations </t>
  </si>
  <si>
    <t>Contributions to Arab &amp; Islamic Organizations</t>
  </si>
  <si>
    <t>Information &amp; Egovernment Authority</t>
  </si>
  <si>
    <t>National Institution for Human Rights</t>
  </si>
  <si>
    <t xml:space="preserve">Bahrain Institute for Public Administration </t>
  </si>
  <si>
    <t>Ja'afari Awqaf</t>
  </si>
  <si>
    <t>Bait Al-Qur'an</t>
  </si>
  <si>
    <t>Government Debt Interest</t>
  </si>
  <si>
    <t>Government Grants</t>
  </si>
  <si>
    <t>Other Estimations for Line Ministries &amp; Government Agencies</t>
  </si>
  <si>
    <t>Defence Sector</t>
  </si>
  <si>
    <t>General Commission for the Higher Defence Council</t>
  </si>
  <si>
    <t>Public Order and Safety Sector</t>
  </si>
  <si>
    <t>Governorates</t>
  </si>
  <si>
    <t>Administrative Organization for Public Prosecution</t>
  </si>
  <si>
    <t>Constitutional Court</t>
  </si>
  <si>
    <t>Economic Affairs and Infrastructure Sector</t>
  </si>
  <si>
    <t>Labour Market Regulatory Authority</t>
  </si>
  <si>
    <t>Ministry of Transportation &amp; Telecommunications</t>
  </si>
  <si>
    <t xml:space="preserve">Bahrain International Air Show </t>
  </si>
  <si>
    <t>Bahrain Internet Exchange</t>
  </si>
  <si>
    <t>Bahrain Centre for Strategic, International and Energy Studies</t>
  </si>
  <si>
    <t>Future Generation Reserve Council</t>
  </si>
  <si>
    <t>Environmental Protection Sector</t>
  </si>
  <si>
    <t>Supreme Council for the Environment</t>
  </si>
  <si>
    <t>Housing and Community Amenities Sector</t>
  </si>
  <si>
    <t>Municipality Councils</t>
  </si>
  <si>
    <t>Health Sector</t>
  </si>
  <si>
    <t>Supreme Council for Health</t>
  </si>
  <si>
    <t>Youth, Culture and Media Sector</t>
  </si>
  <si>
    <t>General Secretariat for Youth &amp; Sports High Council</t>
  </si>
  <si>
    <t>Rashed Club for Equestrian &amp; Horse Racing</t>
  </si>
  <si>
    <t>Bahrain Authority for Culture &amp; Antiquities</t>
  </si>
  <si>
    <t xml:space="preserve">Isa Cultural Centre  </t>
  </si>
  <si>
    <t>Isa Award for Service to Humanity</t>
  </si>
  <si>
    <t>The High Authority of Media &amp; Communication</t>
  </si>
  <si>
    <t>Education Sector</t>
  </si>
  <si>
    <t xml:space="preserve">Education &amp; Training Quality Authority </t>
  </si>
  <si>
    <t>Bahrain Teachers College</t>
  </si>
  <si>
    <t>Bahrain Polytechnic</t>
  </si>
  <si>
    <t>Social Protection Sector</t>
  </si>
  <si>
    <t>Obligations and Subsidies for Retirement Systems</t>
  </si>
  <si>
    <t>Improve the Standard of Living for Retirees Allowance</t>
  </si>
  <si>
    <t xml:space="preserve">The Government's Share in Unemployment Insurance </t>
  </si>
  <si>
    <t>Housing Programme Support  (Rent  Allowance)</t>
  </si>
  <si>
    <t>Housing Programme Support  (Housing Loans Reduction)</t>
  </si>
  <si>
    <t>Reserve Account(3%)</t>
  </si>
  <si>
    <t>National Social Fund</t>
  </si>
  <si>
    <t>H.E. Shaikh Salman bin Khalifa Al-Khalifa</t>
  </si>
  <si>
    <t>Minister of Finance and National Economy</t>
  </si>
  <si>
    <t>Ministry of Finance and National Economy</t>
  </si>
  <si>
    <t>Notes</t>
  </si>
  <si>
    <t>4،3</t>
  </si>
  <si>
    <t>4،3،2</t>
  </si>
  <si>
    <t>8،7،5</t>
  </si>
  <si>
    <t>8،7،6،5،2</t>
  </si>
  <si>
    <t>10،5،2</t>
  </si>
  <si>
    <t>2- Revenues and Expenditures By Ministries &amp; Government Authorities</t>
  </si>
  <si>
    <t>National communication centre</t>
  </si>
  <si>
    <t>Informatiom and Egoverment Authority</t>
  </si>
  <si>
    <t>9- Transferred Budget Expenditures</t>
  </si>
  <si>
    <t>10- Projects Expenditures By Ministries &amp; Government Authorities</t>
  </si>
  <si>
    <t>Transfers (See Note 9)</t>
  </si>
  <si>
    <t>6- Initial Budget, Amendments, and Variation of Recurrent Expenditures</t>
  </si>
  <si>
    <t>Contribution of the Kingdom of Bahrain to the Asian Investment Bank in Infrastructure</t>
  </si>
  <si>
    <t>4- Revenue By Chapter, Section, And Item</t>
  </si>
  <si>
    <t>5- Projects &amp; Recurrent Expenditures  Budget</t>
  </si>
  <si>
    <t>8- Recurrent Expenditures By Chapters, Sections, and Items</t>
  </si>
  <si>
    <t>Customs Duty on Iron and Steel</t>
  </si>
  <si>
    <t>Customs Duty on Reinforced Steel and Iron coils</t>
  </si>
  <si>
    <t>Real estate development licensing Fees</t>
  </si>
  <si>
    <t>Broker Licensing Fees</t>
  </si>
  <si>
    <t>Licensing of Developers Fees</t>
  </si>
  <si>
    <t>Off Plan Sale Unit Registration</t>
  </si>
  <si>
    <t>Agricultural &amp; pesticides licenses &amp; permits fees</t>
  </si>
  <si>
    <t>Environmental Evaluation License Fees</t>
  </si>
  <si>
    <t>Chemicals &amp; Radiant Materials License Fees</t>
  </si>
  <si>
    <t>Hazardous Waste License Fees</t>
  </si>
  <si>
    <t>Excise Revenue on Imported Energy Drinks</t>
  </si>
  <si>
    <t>Excise Revenue on Imported Carbonated Drinks</t>
  </si>
  <si>
    <t>Excise Revenue on Imported Electronic Vaporizers</t>
  </si>
  <si>
    <t>Excise Revenue on Imported Tobacco</t>
  </si>
  <si>
    <t>Tender Advertisement  fees</t>
  </si>
  <si>
    <t>Veterinary &amp; Quarrying Services</t>
  </si>
  <si>
    <t>Fees on underground water usage</t>
  </si>
  <si>
    <t>E-Meeting System Revenues</t>
  </si>
  <si>
    <t>Vehicle Rents</t>
  </si>
  <si>
    <t>Traffic Fines &amp; Contraventions</t>
  </si>
  <si>
    <t>Criminal Fines Fees</t>
  </si>
  <si>
    <t>Prosecution Guarantee Fees</t>
  </si>
  <si>
    <t>Variance of Currencies</t>
  </si>
  <si>
    <t>Compensation For Added Service Period</t>
  </si>
  <si>
    <t>External Events and Celebrations Costs</t>
  </si>
  <si>
    <t>Cost of Diplomatic and Protocol Services</t>
  </si>
  <si>
    <t>Air Navigation Operating Expenses - Contractual</t>
  </si>
  <si>
    <t>Identity Card Issuing Expenses</t>
  </si>
  <si>
    <t>Purchase of Laboratory Equipment</t>
  </si>
  <si>
    <t>Laboratory Equipment Maintenance</t>
  </si>
  <si>
    <t>11-Oil Sales - Abu-Sa'afa Field</t>
  </si>
  <si>
    <t>National Bureau For Revenue</t>
  </si>
  <si>
    <t>Suggestion Reward</t>
  </si>
  <si>
    <t>Nature of Work Allowance</t>
  </si>
  <si>
    <t>Risk Allowance</t>
  </si>
  <si>
    <t>Diplomatic representation allowance</t>
  </si>
  <si>
    <t>Transfers (Notes No.2)</t>
  </si>
  <si>
    <t>Customs Duty on Boiler Machines</t>
  </si>
  <si>
    <t>Customs Duty on Electrical Machinery and Equipment</t>
  </si>
  <si>
    <t>Lease Contract Fees</t>
  </si>
  <si>
    <t>Fingerprint Authentication Fees</t>
  </si>
  <si>
    <t>Value Added Revenue on Imported Goods</t>
  </si>
  <si>
    <t>VAR on Government Services</t>
  </si>
  <si>
    <t>Value added revenue for filing returns from payers</t>
  </si>
  <si>
    <t>Public University Fees for Bahrainis</t>
  </si>
  <si>
    <t>Training Programs and Workshops</t>
  </si>
  <si>
    <t>Radio Frequency Service Licensing</t>
  </si>
  <si>
    <t>MPLS Installation &amp; Usage Charges</t>
  </si>
  <si>
    <t>Cloud Computing Services</t>
  </si>
  <si>
    <t>Cloud Computing Professional Services</t>
  </si>
  <si>
    <t>Students Transport Vehicles Rental</t>
  </si>
  <si>
    <t>Car Parks Rental</t>
  </si>
  <si>
    <t>Promotional Material</t>
  </si>
  <si>
    <t>Student Tours Activities</t>
  </si>
  <si>
    <t>Pesticide Spraying Services</t>
  </si>
  <si>
    <t>Incentives for students of religious institutes</t>
  </si>
  <si>
    <t>Rewards for Quran Centers and Seminars</t>
  </si>
  <si>
    <t>Professional Licensing Fees</t>
  </si>
  <si>
    <t>Tickets Costs For Scholarship Students</t>
  </si>
  <si>
    <t>Rate Variance Gain/Loss</t>
  </si>
  <si>
    <t>Cost of Supplying Mineral Water</t>
  </si>
  <si>
    <t>Cost of Supplying Sweet Water for Irrigation</t>
  </si>
  <si>
    <t>Buildings and Construction</t>
  </si>
  <si>
    <t>Purchase of Administrative Buildings abroad</t>
  </si>
  <si>
    <t>Abu Dhabi Fund for Economic Development Interest</t>
  </si>
  <si>
    <t>Discount on Bond - Interest</t>
  </si>
  <si>
    <t>Emeregancy Budget</t>
  </si>
  <si>
    <t>Oil Sales - Abu-Sa'afa Field</t>
  </si>
  <si>
    <t>Issuing Security Permission Fees</t>
  </si>
  <si>
    <t>Forfeited Value Added Revenue</t>
  </si>
  <si>
    <t>Ambulance Services</t>
  </si>
  <si>
    <t>Issuing Security Reports Fees</t>
  </si>
  <si>
    <t>Sale of Medicines</t>
  </si>
  <si>
    <t>Real Estate Regulatory Authority</t>
  </si>
  <si>
    <t>Account of expenses for treating accidents and emergency cases for citizens abroad</t>
  </si>
  <si>
    <t>Contracting costs for customer service centers</t>
  </si>
  <si>
    <t>Arbitrators Fees for Postgraduate Studies</t>
  </si>
  <si>
    <t>Medical waste Removal and Disposal Expense</t>
  </si>
  <si>
    <t>Interest - Others</t>
  </si>
  <si>
    <t>The oil revenues of the Abu Safah field for the year 2019 include an amount representing the sales of December 2018 at a value of 98,498,683 dinars, as the Ministry of Finance and National Economy was recording the oil revenues of the Abu Safah field for the month of December for each year within the revenues of the subsequent fiscal year, due to the delay in receiving the amounts of those revenues.
Starting from the fiscal year 2019, the Ministry of Finance and National Economy modified the mechanism for recording these revenues, as the revenues from oil sales for the Abu Safah field for the month of December received in January of the following year (2020) were included in the revenues of the year in which the sale was made (2019), which was An amount of 140,328,135 dinars.</t>
  </si>
  <si>
    <t>Oil &amp; Gas Revenue</t>
  </si>
  <si>
    <t>Ministry of Justice &amp; Islamic Affairs &amp;  Awqaf</t>
  </si>
  <si>
    <t>National Initiative for Agr. Dev.</t>
  </si>
  <si>
    <t>Abdulla Bin Khalid College For Islamic Studies</t>
  </si>
  <si>
    <t>Cash Flow from Operating  Activities</t>
  </si>
  <si>
    <t xml:space="preserve"> Net Cash Flow from Operating  Activities</t>
  </si>
  <si>
    <t>Net Cash Flow from Investment Activities</t>
  </si>
  <si>
    <t xml:space="preserve"> Net Cash Flow from Financing Activities</t>
  </si>
  <si>
    <t xml:space="preserve">   Treasury Bills</t>
  </si>
  <si>
    <t>License for VAT representatives &amp; VAT agents</t>
  </si>
  <si>
    <t>Medical Devices Licenses &amp; Fees</t>
  </si>
  <si>
    <t>Land Minor Subdivision Application Fees</t>
  </si>
  <si>
    <t>Land Rezoning Application Fees</t>
  </si>
  <si>
    <t>Signed &amp; stamped VAT certificate issuance fees</t>
  </si>
  <si>
    <t>VAT Administrative Penalties</t>
  </si>
  <si>
    <t>Operating Expenses Related to Services and Laboratory Tests Sent to Private sector</t>
  </si>
  <si>
    <t>Electricity and water costs for members of Missions abroad</t>
  </si>
  <si>
    <t>Supply of Contract Labor - Care of Animals &amp; Wildlife</t>
  </si>
  <si>
    <t>Transfer expenses for the members of missions abroad</t>
  </si>
  <si>
    <t>Dedicated Govt Practice Allowance (Consultant-Doctor)</t>
  </si>
  <si>
    <t>Preparation Expenses related to Diplomatic members appointed to official mission abroad</t>
  </si>
  <si>
    <t>Internal Youth Events and Celebrations Costs</t>
  </si>
  <si>
    <t>Safety, relief, search and rescue systems contracts</t>
  </si>
  <si>
    <t>Commercial registry systems costs</t>
  </si>
  <si>
    <t>Rent of communication, flight information and air traffic control equipment</t>
  </si>
  <si>
    <t>Renting Satellite Space Capacity</t>
  </si>
  <si>
    <t>Cleaning of Sewerage &amp; Storm Water System</t>
  </si>
  <si>
    <t>Cleaning and Maintenance - Traffic Signals</t>
  </si>
  <si>
    <t>Printing Deed Plans</t>
  </si>
  <si>
    <t>Supply of Contract Labor-Accounting and Auditing Consultancy Services</t>
  </si>
  <si>
    <t>Supply of Contract Labor- Advisory and Medical Services</t>
  </si>
  <si>
    <t>Supply of Contract Labor- maintenance of archaeological sites</t>
  </si>
  <si>
    <t>Excavation, surveying and monitoring of archaeological sites</t>
  </si>
  <si>
    <t>Sampling and Measurement Works at Sanitary Facilities</t>
  </si>
  <si>
    <t>Fees for collecting air passage bills</t>
  </si>
  <si>
    <t>Meteorological systems and licenses</t>
  </si>
  <si>
    <t>Gas supply for sewage Plants</t>
  </si>
  <si>
    <t>Supply of Chemicals and Reagents</t>
  </si>
  <si>
    <t>Educational Programs</t>
  </si>
  <si>
    <t>Screening Devices for Precious Stones and Metals</t>
  </si>
  <si>
    <t>Contractual Building Maint - Other Building Maint - Mechanical Works</t>
  </si>
  <si>
    <t>Ambient Air Quality Monitoring Stations Maintenance</t>
  </si>
  <si>
    <t>Maintenance of air navigation systems</t>
  </si>
  <si>
    <t>Transfers to youth centers</t>
  </si>
  <si>
    <t>7- Recurrent Expenditure By Chapters, Ministries and Government Authorities</t>
  </si>
  <si>
    <t>3- Revenue By Chapters, Ministries &amp; Government Authorities</t>
  </si>
  <si>
    <t>Surplus / (Deficit)</t>
  </si>
  <si>
    <t>Ministry of Tourism</t>
  </si>
  <si>
    <t>Ministry of Sustainable Development</t>
  </si>
  <si>
    <t>Ministry of Legal Affairs</t>
  </si>
  <si>
    <t>Private Enforcement License Fees</t>
  </si>
  <si>
    <t>Land Major Subdivision Application Fees</t>
  </si>
  <si>
    <t>Land Rezoning Service Fees</t>
  </si>
  <si>
    <t>Higher Education Council</t>
  </si>
  <si>
    <t>Excise Tax Fees &amp; Penalties</t>
  </si>
  <si>
    <t>Connecting to the electronic system of CR</t>
  </si>
  <si>
    <t>National Leadership Development Program</t>
  </si>
  <si>
    <t>Public University Application Fees</t>
  </si>
  <si>
    <t>Fees for technical and academic members</t>
  </si>
  <si>
    <t>Contractual Building Maint - Other Building Maint - Electrical Works</t>
  </si>
  <si>
    <t>Non-Contractual Building Maint - Office &amp; Residential - Plant Maintenance - Indoor</t>
  </si>
  <si>
    <t>Gifts for missions, delegations and official conferences inside and outside Bahrain</t>
  </si>
  <si>
    <t>Revenues &amp; Fees</t>
  </si>
  <si>
    <t>Unutilized Credit Facilities at the end of the year</t>
  </si>
  <si>
    <t>Fees for Issuing or Renewing Vehicle Inspection License</t>
  </si>
  <si>
    <t>Health and Medical Veterinary Institutional Registration Fees</t>
  </si>
  <si>
    <t>Excise Revenue on Locally Produced Carbonated Drinks</t>
  </si>
  <si>
    <r>
      <t xml:space="preserve">Mohd Bin Khalifa Al Khalifa Cardiac Center </t>
    </r>
    <r>
      <rPr>
        <sz val="6"/>
        <color rgb="FF000000"/>
        <rFont val="Times New Roman"/>
        <family val="1"/>
      </rPr>
      <t>(See Note12)</t>
    </r>
  </si>
  <si>
    <t>Marital accompaniment allowance - Diplomatic Sector</t>
  </si>
  <si>
    <t>Reduced representation allowance - Diplomatic Sector</t>
  </si>
  <si>
    <t>Housing Expenses for the Diplomatic personnel appointed abroad</t>
  </si>
  <si>
    <t>Expenses and allowances related to travel in administrative training</t>
  </si>
  <si>
    <t>Expenses and allowances related to travel in academic training</t>
  </si>
  <si>
    <t>Expenses and allowances related to travel in professional training</t>
  </si>
  <si>
    <t>Expenses and allowances related to travel in IT training</t>
  </si>
  <si>
    <t>Subscription to Occupational Injuries for Non-Bahraini</t>
  </si>
  <si>
    <t>Managing &amp; Operating Public Transportation - Contractual</t>
  </si>
  <si>
    <t>Medical Insurance for staff and Employees In public sector</t>
  </si>
  <si>
    <t>Supply of Contract Labor -Administrative Support Services</t>
  </si>
  <si>
    <t>Supply of Contract Labor-  Advisory and Legal Services</t>
  </si>
  <si>
    <t>Improve the Standard of Living of Retirees Allowance</t>
  </si>
  <si>
    <t xml:space="preserve">   Bank Facilities Loans</t>
  </si>
  <si>
    <t>Ministry of Defence (See Note 11)</t>
  </si>
  <si>
    <t>Ministry of Municipalities Affairs &amp; Agriculture</t>
  </si>
  <si>
    <t>Ministry of  Youth Affairs</t>
  </si>
  <si>
    <t>Ministry of Industry &amp; Commerce</t>
  </si>
  <si>
    <t>Ministry of Housing &amp; Urban Planning -Housing Sector</t>
  </si>
  <si>
    <t xml:space="preserve">Supreme Council for the Environment </t>
  </si>
  <si>
    <t>Ministry of Works</t>
  </si>
  <si>
    <t>Ministry of Transportation and Communications</t>
  </si>
  <si>
    <t>Ministry of Oil and Environment</t>
  </si>
  <si>
    <t>Ministry of Social Development</t>
  </si>
  <si>
    <t>National Intelligence Agency</t>
  </si>
  <si>
    <t xml:space="preserve">Ministry of Youth Affairs </t>
  </si>
  <si>
    <t>Education &amp; Training Quality Authority</t>
  </si>
  <si>
    <t>Ministry of Housing &amp; Urban Planning -Urban Planning &amp; Development Authority</t>
  </si>
  <si>
    <r>
      <t xml:space="preserve">Mohd Bin Khalifa Al Khalifa Cardiac Center </t>
    </r>
    <r>
      <rPr>
        <sz val="8"/>
        <color rgb="FF000000"/>
        <rFont val="Times New Roman"/>
        <family val="1"/>
      </rPr>
      <t>(See Note11)</t>
    </r>
  </si>
  <si>
    <t>Bahrain Institute for Political Development</t>
  </si>
  <si>
    <t>Ministry of Youth Affairs</t>
  </si>
  <si>
    <t>Ministry of Justice, Islamic Affairs &amp; Awqaf</t>
  </si>
  <si>
    <t>National Intelligence  Agency</t>
  </si>
  <si>
    <t>Ministry of Labour</t>
  </si>
  <si>
    <t>Supreme Council for Islamic Affairs</t>
  </si>
  <si>
    <t>National Bureau for Revenue</t>
  </si>
  <si>
    <t>Strategic IT Contracts</t>
  </si>
  <si>
    <t>Ministry of Defence (see note no.11)</t>
  </si>
  <si>
    <t>Health Insurance Fund (SHIFA)</t>
  </si>
  <si>
    <t>Governmental Hospitals</t>
  </si>
  <si>
    <t>Primary Health Care - PHC</t>
  </si>
  <si>
    <t>Mohammed bin Khalifa Al Khalifa Cardiac Center (See Note 11)</t>
  </si>
  <si>
    <t>Application and licensing fees for pearl diving and underwater fishing</t>
  </si>
  <si>
    <t>Annotation of The Off-Plan Sale Project in the Land Register</t>
  </si>
  <si>
    <t>Fast Track Services for  Completion of Audit and Inspection Procedures Fees</t>
  </si>
  <si>
    <t>Sale of Special and Semi-Special Vehicle License Plate Number</t>
  </si>
  <si>
    <t>Land Minor Subdivision Service Fees</t>
  </si>
  <si>
    <t>Land Major Subdivision Service Fees</t>
  </si>
  <si>
    <t>Express Mail Service</t>
  </si>
  <si>
    <t>Register Mail</t>
  </si>
  <si>
    <t>Consignments &amp; Agricultural Inspection &amp; Analysis fees</t>
  </si>
  <si>
    <t>Subscription Charges</t>
  </si>
  <si>
    <t>Approval of students files in private institutions</t>
  </si>
  <si>
    <t>Researchers services</t>
  </si>
  <si>
    <t>Organizing Conferences, Exhibitions and (Events) Fees</t>
  </si>
  <si>
    <t>Parcels</t>
  </si>
  <si>
    <t>Postal &amp; Non-postal Services</t>
  </si>
  <si>
    <t>Sale of Paper and other Materials designated for Recycling</t>
  </si>
  <si>
    <t>Government returns from Telecommunication Regulatory Authority</t>
  </si>
  <si>
    <t>Bahrain Tourism &amp; Exhibitions Authority Contribution</t>
  </si>
  <si>
    <t>Ideal Employee Reward</t>
  </si>
  <si>
    <t>Career Excellence Reward</t>
  </si>
  <si>
    <t>Travel Tickets for employees in the diplomatic sector.</t>
  </si>
  <si>
    <t>Handicap Rehabilitation Allowance</t>
  </si>
  <si>
    <t>On Call Allowance</t>
  </si>
  <si>
    <t>Standby Overtime for Doctors</t>
  </si>
  <si>
    <t>School Fees Allowance</t>
  </si>
  <si>
    <t>Gratuity Payment Allowance</t>
  </si>
  <si>
    <t>Cost related to organizing and conducting of awareness campaigns for the ministry (includes all costs related to printing, advertising… etc) and does not include events</t>
  </si>
  <si>
    <t>Supply of Contract Labor - Training Programs and Workshops at Government training institutions.</t>
  </si>
  <si>
    <t>IT -Licenses Support -Application Infrastructure Software</t>
  </si>
  <si>
    <t>Supply of Contract Labor - IT - Contractual Services</t>
  </si>
  <si>
    <t>IT - Licenses of Central Hr (Adaa) - Systems Software</t>
  </si>
  <si>
    <t>IT - Licenses Support - Backup Software</t>
  </si>
  <si>
    <t>IT- Subscriptions - Operating Systems</t>
  </si>
  <si>
    <t>IT- Subscriptions - Business Software</t>
  </si>
  <si>
    <t>IT- Subscriptions - Productivity Software</t>
  </si>
  <si>
    <t>IT- Subscriptions - Application Infrastructure Software</t>
  </si>
  <si>
    <t>IT- Subscriptions - Database Software</t>
  </si>
  <si>
    <t>IT- Subscriptions - Security Software</t>
  </si>
  <si>
    <t>IT- Subscriptions - IT Management Software</t>
  </si>
  <si>
    <t>IT- Subscriptions - Backup Software</t>
  </si>
  <si>
    <t>IT - Licenses Support - CPBS</t>
  </si>
  <si>
    <t>Electricity Supply and Usage Costs - Direct Deduction</t>
  </si>
  <si>
    <t>Electricity Supply and Usage Costs - Indirect Deduction</t>
  </si>
  <si>
    <t>Contractual Maintenance - Muharraq Sewage Treatment Plant</t>
  </si>
  <si>
    <t>Buildings Rental - Cultural Attache staff out of Bahrain</t>
  </si>
  <si>
    <t>IT- Operational Services - Rent/Lease Agreements</t>
  </si>
  <si>
    <t>Supply of Contract Labor - Cleaning of Buildings</t>
  </si>
  <si>
    <t>Tender Advertising Fees</t>
  </si>
  <si>
    <t>Supply of Contract Labor - Guards &amp; Security from Companies &amp; Private Institutions</t>
  </si>
  <si>
    <t>Supply of Contract Labor - Guards &amp; Security from the Ministry of Interior</t>
  </si>
  <si>
    <t>Fire Compensation</t>
  </si>
  <si>
    <t>Outsourcing Cost of Operation &amp; Management of Government Buildings</t>
  </si>
  <si>
    <t>Supply of Contract Labor- Agricultural Work</t>
  </si>
  <si>
    <t>Board of Directors, Committees &amp; Sub committees Remuneration Fees</t>
  </si>
  <si>
    <t>Incentives for non-employees working in radio and television program</t>
  </si>
  <si>
    <t>Cost of Deporting expats</t>
  </si>
  <si>
    <t>Costs of Specialist Doctors from abroad hosting</t>
  </si>
  <si>
    <t>Tuition fees for Scholarship Students and children of personnels appointed to abroad mission or transferred in diplomatic sector</t>
  </si>
  <si>
    <t>Expenses related to analysis and examination of genome samples</t>
  </si>
  <si>
    <t>Doctors Residency program Expenditures</t>
  </si>
  <si>
    <t>Costs of treatment, medicines and veterinary supplies for animals</t>
  </si>
  <si>
    <t>Outsourcing Cost of Operation and MGT.of Hostpitals</t>
  </si>
  <si>
    <t>Financial Provisions and Grants for Scholarship Students</t>
  </si>
  <si>
    <t>IT - Licenses Acquisition - Backup Software</t>
  </si>
  <si>
    <t>Contractual Building Maint - Office &amp; Residential - Civil Works</t>
  </si>
  <si>
    <t>Contractual Building Maint - Office &amp; Residential - Electrical Works</t>
  </si>
  <si>
    <t>Contractual Building Maint - Office &amp; Residential - Mechanical Works</t>
  </si>
  <si>
    <t>Contractual Building Maint - Office &amp; Residential - Landscaping &amp; Gardening - Outdoor</t>
  </si>
  <si>
    <t>Contractual Building Maint - Office &amp; Residential - Other Maintenance Works</t>
  </si>
  <si>
    <t>Contractual Building Maint - Other Building Maint - Landscaping &amp; Gardening - Outdoor</t>
  </si>
  <si>
    <t>Non-Contractual Building Maint - Office &amp; Residential - Civil Works</t>
  </si>
  <si>
    <t>Non-Contractual Building Maint - Office &amp; Residential - Electrical Works</t>
  </si>
  <si>
    <t>Non-Contractual Building Maint - Office &amp; Residential - Mechanical Works</t>
  </si>
  <si>
    <t>Non-Contractual Building Maint - Office &amp; Residential - Other Maintenance Works</t>
  </si>
  <si>
    <t>Non-Contractual Building Maint - Other Building Maint - Civil Works</t>
  </si>
  <si>
    <t>Non-Contractual Building Maint - Other Building Maint - Electrical Works</t>
  </si>
  <si>
    <t>Non-Contractual Building Maint - Other Building Maint - Mechanical Works</t>
  </si>
  <si>
    <t>Non-Contractual Building Maint - Other Building Maint - Other Maintenance Works</t>
  </si>
  <si>
    <t>Contractual Building Maint - Office &amp; Residential - Plant Maintenance - Indoor</t>
  </si>
  <si>
    <t>Contractual Building Maint - Other Building Maint - Plant Maintenance - Indoor</t>
  </si>
  <si>
    <t>IT- Maintenance - Supporting Infrastructure Hardware</t>
  </si>
  <si>
    <t>Elevators, Escalators &amp; Electrical Doors Maintenance</t>
  </si>
  <si>
    <t>Maintenance of natural and artificial grass in sports stadiums</t>
  </si>
  <si>
    <t>Soft landscaping and facilities maintenance in Public Governmental Walkways and parks</t>
  </si>
  <si>
    <t>Unforeseen Obligations - Operational</t>
  </si>
  <si>
    <t>Ministry of Electricity &amp; Water Affairs</t>
  </si>
  <si>
    <t>Actual  2024</t>
  </si>
  <si>
    <t>12،5</t>
  </si>
  <si>
    <t>Bahrain Oncology Center (See Note 11)</t>
  </si>
  <si>
    <t>King Hamad University Hospital (See Note 11)</t>
  </si>
  <si>
    <t>Prime Minister's Office</t>
  </si>
  <si>
    <t>Supreme Council for Environment</t>
  </si>
  <si>
    <t>Ministry of Parliamentary Affairs</t>
  </si>
  <si>
    <t xml:space="preserve">Ministry of Information </t>
  </si>
  <si>
    <t>Bahrain Space Agency</t>
  </si>
  <si>
    <t>General Sports Authority</t>
  </si>
  <si>
    <t>Ministry Of Information</t>
  </si>
  <si>
    <t>King Hamad Hospital (See Note 11)</t>
  </si>
  <si>
    <t>Departure fees on transfer passengers for using airport facilities</t>
  </si>
  <si>
    <t>National Framework Operations Services</t>
  </si>
  <si>
    <t>Reviews Services for Higher Education and Vocational Institutions</t>
  </si>
  <si>
    <t>Government product delivery fees</t>
  </si>
  <si>
    <t>Students Appeal Fees</t>
  </si>
  <si>
    <t>Nursing Services</t>
  </si>
  <si>
    <t>Physiotherapy Services</t>
  </si>
  <si>
    <t>Government Returns from Bapco Energies</t>
  </si>
  <si>
    <t>Hotel Accommodation fees</t>
  </si>
  <si>
    <t>Forfeiture of a criminal Trust</t>
  </si>
  <si>
    <t>Clothing Compensation for Broadcasters &amp; T.V Presenters</t>
  </si>
  <si>
    <t>Postgraduate teaching allowance</t>
  </si>
  <si>
    <t>Clothing Allowance</t>
  </si>
  <si>
    <t>Providing the required uniform</t>
  </si>
  <si>
    <t>Costs of Attending Administrative Training Programs, Conferences and Seminars</t>
  </si>
  <si>
    <t>Costs of Attending Academic Training Programs, Conferences and Seminars</t>
  </si>
  <si>
    <t>Costs of Attending Professional Training Programs, Conferences and Seminars</t>
  </si>
  <si>
    <t>Costs of Attending IT Training Programs, Conferences and Seminars</t>
  </si>
  <si>
    <t>End of Government Service Reward</t>
  </si>
  <si>
    <t>National Exam Costs</t>
  </si>
  <si>
    <t>Contractual Training Programs</t>
  </si>
  <si>
    <t>Cost of Hajj Mission</t>
  </si>
  <si>
    <t>National events and celebrations</t>
  </si>
  <si>
    <t>Intercom Equipments Installation &amp; Usage Charges</t>
  </si>
  <si>
    <t>IT - Licenses Support - Security Software</t>
  </si>
  <si>
    <t>IT - Licenses Support - IT Management Software</t>
  </si>
  <si>
    <t>Water Supply &amp; Usage Costs</t>
  </si>
  <si>
    <t>Contractual Maintenance - Almadina Alshamaliya Sewage Treatment Plant</t>
  </si>
  <si>
    <t>Operation and maintenace of the sanitary network Pumping stations</t>
  </si>
  <si>
    <t>Operation and maintenance of treated sanitary effluent network</t>
  </si>
  <si>
    <t>Contractual Maintenance - Sewage Treatment Plants</t>
  </si>
  <si>
    <t>Electricity &amp; Water Expenditure of Shared Public Utilities in Housing Projects</t>
  </si>
  <si>
    <t>Buildings Rental - Operational</t>
  </si>
  <si>
    <t>Buildings Rental - Financing Lease</t>
  </si>
  <si>
    <t>Supply of Contract Labor - Cleaning Roads &amp; Bins</t>
  </si>
  <si>
    <t>Supply of Contract Labor - Cleaning of Public Facilities</t>
  </si>
  <si>
    <t>Contracting with local newspapers</t>
  </si>
  <si>
    <t>Supply of Contract Labor - Drivers for Administrative Affairs</t>
  </si>
  <si>
    <t>Rewards for customer service centers</t>
  </si>
  <si>
    <t>Providing Satellite Broadcasting Services - Satellite News Gathering (SNG)</t>
  </si>
  <si>
    <t>Environmental Fees</t>
  </si>
  <si>
    <t>Consultation and design costs related to buildings, land, and government facilities</t>
  </si>
  <si>
    <t>Expenses of marine supervision &amp; control</t>
  </si>
  <si>
    <t>Cash Compensation for Judicial Judgments</t>
  </si>
  <si>
    <t>Military Services</t>
  </si>
  <si>
    <t>Fuel &amp; Oil for Heavy Vehicles &amp; Machinery</t>
  </si>
  <si>
    <t>Oil &amp; Lubricants</t>
  </si>
  <si>
    <t>Fuel &amp; Oil for Aircrafts</t>
  </si>
  <si>
    <t>Fuel &amp; Oil for Ships</t>
  </si>
  <si>
    <t>Cost of Purchasing Animals Feed &amp; Supplies</t>
  </si>
  <si>
    <t>Purchase of Books</t>
  </si>
  <si>
    <t>Surgical &amp; Medical Materials</t>
  </si>
  <si>
    <t>Surgical &amp; Medical Materials (Non-Stock)</t>
  </si>
  <si>
    <t>Ramadhan Television Programs</t>
  </si>
  <si>
    <t>Investment Portfolio For Programs</t>
  </si>
  <si>
    <t>Aircraft Imprest</t>
  </si>
  <si>
    <t>IT - Expense Consumables</t>
  </si>
  <si>
    <t>Special Purpose Vehicles</t>
  </si>
  <si>
    <t>Ships &amp; Marine Equipments</t>
  </si>
  <si>
    <t>Equipments Related to Prepration of AirCraft</t>
  </si>
  <si>
    <t>IT - Hardware Acquisition - Supporting Infrastructure</t>
  </si>
  <si>
    <t>IT - License Acquisition- Productivity Software</t>
  </si>
  <si>
    <t>IT -- License Acquisition - Application Infra Software</t>
  </si>
  <si>
    <t>IT - License Acquisition - IT Management Software</t>
  </si>
  <si>
    <t>IT - License Acquisition - Operating Systems</t>
  </si>
  <si>
    <t>Purchase of Residential Buildings abroad</t>
  </si>
  <si>
    <t>Contractual Building Maint - Other Building Maint - Other Maintenance Works</t>
  </si>
  <si>
    <t>Contractual Building Maint - Building Maint - Supply of Labour</t>
  </si>
  <si>
    <t>Non-Contractual Building Maint - Office &amp; Residential - Landscaping &amp; Gardening -- Outdoor</t>
  </si>
  <si>
    <t>Contractual Building Maint - Office &amp; Residential - Civil Works, Electrical Works, Mechanical Works</t>
  </si>
  <si>
    <t>Personal Computers Maintenance</t>
  </si>
  <si>
    <t>IT - Maintenance - Communication Hardware</t>
  </si>
  <si>
    <t>Office Equipment Maintenance</t>
  </si>
  <si>
    <t>Other Transfers</t>
  </si>
  <si>
    <t>Int. Islamic Leasing Sec. No.2 Interest</t>
  </si>
  <si>
    <t>Commercial loan facilities</t>
  </si>
  <si>
    <t>Islamic loan facilities</t>
  </si>
  <si>
    <t>Childhood Social Program Support</t>
  </si>
  <si>
    <t>Elderly Social Program Support</t>
  </si>
  <si>
    <t>King Hamad Global Center for Coexistence and Tolerance</t>
  </si>
  <si>
    <t>Ministry of Information</t>
  </si>
  <si>
    <t>Cash Flow from Investment Activities</t>
  </si>
  <si>
    <t>Cash Flow from Financing Activities</t>
  </si>
  <si>
    <t>12- Carried Forwared Amounts of Projects Budget</t>
  </si>
  <si>
    <t>National communication center</t>
  </si>
  <si>
    <t>11-Defence Force and Affiliated Entities Expenditures</t>
  </si>
  <si>
    <t>For The Year Ended 31 December 2025</t>
  </si>
  <si>
    <t>Budget  2025</t>
  </si>
  <si>
    <t>Actual  2025</t>
  </si>
  <si>
    <t>Actual 2024</t>
  </si>
  <si>
    <t>Future Generations Reserve</t>
  </si>
  <si>
    <t>LNG Cargoes Purchasing Costs</t>
  </si>
  <si>
    <t>Royalties from concession agreements</t>
  </si>
  <si>
    <t>Commercial Agencies Registration Fees</t>
  </si>
  <si>
    <t>Submission of objection and review fees</t>
  </si>
  <si>
    <t>Domestic Minimum Top Up Revenues of Multinational Enterprises</t>
  </si>
  <si>
    <t>Public University Tution Fees for Non-Bahrainis</t>
  </si>
  <si>
    <t>Public University Transcript Fees</t>
  </si>
  <si>
    <t>Public University Student Lockers Renting Fees</t>
  </si>
  <si>
    <t>Other Public University Services</t>
  </si>
  <si>
    <t>Graduation Fees for Public Universities</t>
  </si>
  <si>
    <t>Sewage Discharge Fees (Non Domestic)</t>
  </si>
  <si>
    <t>DMTT Administrative Penalties</t>
  </si>
  <si>
    <t>Tax refund to embassies</t>
  </si>
  <si>
    <t>Forfeited Insurance Deposits</t>
  </si>
  <si>
    <t>Currency Difference Allowance</t>
  </si>
  <si>
    <t>Area Allowance</t>
  </si>
  <si>
    <t>Shift Allowance</t>
  </si>
  <si>
    <t>Specialist Allowance</t>
  </si>
  <si>
    <t>Mobile Purchase</t>
  </si>
  <si>
    <t>Driving Allowance</t>
  </si>
  <si>
    <t>Presidency Allowance</t>
  </si>
  <si>
    <t>Travel, accommodation, transportation and shipping costs to participate in exhibitions outside Bahrain</t>
  </si>
  <si>
    <t>The costs of obtaining accreditation, participation with local and international education institutions and educational websites</t>
  </si>
  <si>
    <t>The cost of Shelter management and operations</t>
  </si>
  <si>
    <t>Cost of Holding inspection campaigns</t>
  </si>
  <si>
    <t>Supplying food for patients in Public Hospitals and Primary Health care centers</t>
  </si>
  <si>
    <t>Gas for medical Purposes</t>
  </si>
  <si>
    <t>Motorcycles &amp; Bicycles</t>
  </si>
  <si>
    <t>IT- Hardware Acquisition - Security</t>
  </si>
  <si>
    <t>IT - License Acquisition - Database Software</t>
  </si>
  <si>
    <t>Purchase of Dogs for Security Purposes</t>
  </si>
  <si>
    <t>Non-Contractual Building Maint - Other Building Maint - Landscaping &amp; Gardening - Outdoor</t>
  </si>
  <si>
    <t>Disbursement of prosthetic devices and assistive devices for elderly or disabled service</t>
  </si>
  <si>
    <t>13- Comparison Numbers</t>
  </si>
  <si>
    <t>Citizen Account</t>
  </si>
  <si>
    <t>Food Subsidies - Flour</t>
  </si>
  <si>
    <t>Some compartive amounts have been modified for few 2024 expenses, to provide a reasonable comparison with the current year's presentation.</t>
  </si>
  <si>
    <t>Based on the public interest, Ministry of Finance and National Economy approved carrying forward part of the budget to the next financial year for certain projects, after considering the cash flow required to meet obliged commitments and the financial requirements for completing the remaining phases. 
Carried forward amount represents remaining project's budget for Ministries and Government Entities including Government Funded Organizations Included in the State Budget for the Fiscal Year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</si>
</sst>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3" formatCode="_(* #,##0.00_);_(* \(#,##0.00\);_(* &quot;-&quot;??_);_(@_)"/>
    <numFmt numFmtId="164" formatCode="_-* #,##0_-;_-* #,##0\-;_-* &quot;-&quot;_-;_-@_-"/>
    <numFmt numFmtId="165" formatCode="_(&quot;د.ب.&quot;\ * #,##0.00_);_(&quot;د.ب.&quot;\ * \(#,##0.00\);_(&quot;د.ب.&quot;\ * &quot;-&quot;??_);_(@_)"/>
    <numFmt numFmtId="166" formatCode="#,##0_-;\(#,##0\)"/>
    <numFmt numFmtId="167" formatCode="_(* #,##0_);_(* \(#,##0\);_(* &quot;-&quot;??_);_(@_)"/>
    <numFmt numFmtId="168" formatCode="_(&quot; &quot;* #,##0_);_(&quot; &quot;* \(#,##0\);_(&quot; &quot;* &quot;-&quot;_);_(@_)"/>
    <numFmt numFmtId="169" formatCode="_-* #,##0.00_-;_-* #,##0.00\-;_-* &quot;-&quot;??_-;_-@_-"/>
    <numFmt numFmtId="170" formatCode="_-* #,##0.00\ _k_r_-;\-* #,##0.00\ _k_r_-;_-* &quot;-&quot;??\ _k_r_-;_-@_-"/>
  </numFmts>
  <fonts count="79">
    <font>
      <sz val="10"/>
      <name val="Arial"/>
      <charset val="178"/>
    </font>
    <font>
      <sz val="11"/>
      <color theme="1"/>
      <name val="Calibri"/>
      <family val="2"/>
      <scheme val="minor"/>
    </font>
    <font>
      <sz val="11"/>
      <color theme="1"/>
      <name val="Calibri"/>
      <family val="2"/>
      <scheme val="minor"/>
    </font>
    <font>
      <sz val="10"/>
      <name val="Arial"/>
      <family val="2"/>
    </font>
    <font>
      <sz val="10"/>
      <name val="Arabic Transparent"/>
      <charset val="178"/>
    </font>
    <font>
      <sz val="11"/>
      <name val="Arabic Transparent"/>
      <charset val="178"/>
    </font>
    <font>
      <b/>
      <sz val="12"/>
      <color indexed="18"/>
      <name val="Arabic Transparent"/>
      <charset val="178"/>
    </font>
    <font>
      <sz val="10"/>
      <name val="MS Sans Serif"/>
      <family val="2"/>
      <charset val="178"/>
    </font>
    <font>
      <b/>
      <sz val="10"/>
      <name val="Times New Roman"/>
      <family val="1"/>
    </font>
    <font>
      <sz val="10"/>
      <name val="Times New Roman"/>
      <family val="1"/>
    </font>
    <font>
      <b/>
      <sz val="12"/>
      <name val="Times New Roman"/>
      <family val="1"/>
    </font>
    <font>
      <sz val="12"/>
      <name val="Times New Roman"/>
      <family val="1"/>
    </font>
    <font>
      <b/>
      <sz val="14"/>
      <name val="Times New Roman"/>
      <family val="1"/>
    </font>
    <font>
      <sz val="14"/>
      <name val="Times New Roman"/>
      <family val="1"/>
    </font>
    <font>
      <b/>
      <sz val="16"/>
      <name val="Times New Roman"/>
      <family val="1"/>
    </font>
    <font>
      <sz val="11"/>
      <name val="Times New Roman"/>
      <family val="1"/>
    </font>
    <font>
      <b/>
      <sz val="11"/>
      <name val="Times New Roman"/>
      <family val="1"/>
    </font>
    <font>
      <sz val="8"/>
      <name val="Arial"/>
      <family val="2"/>
    </font>
    <font>
      <b/>
      <sz val="9"/>
      <name val="Times New Roman"/>
      <family val="1"/>
    </font>
    <font>
      <sz val="13"/>
      <name val="Times New Roman"/>
      <family val="1"/>
    </font>
    <font>
      <u/>
      <sz val="14"/>
      <name val="Times New Roman"/>
      <family val="1"/>
    </font>
    <font>
      <sz val="10"/>
      <name val="Arial"/>
      <family val="2"/>
    </font>
    <font>
      <sz val="8"/>
      <color indexed="8"/>
      <name val="Times New Roman"/>
      <family val="1"/>
    </font>
    <font>
      <sz val="11"/>
      <color indexed="18"/>
      <name val="Times New Roman"/>
      <family val="1"/>
    </font>
    <font>
      <u/>
      <sz val="13"/>
      <name val="Times New Roman"/>
      <family val="1"/>
    </font>
    <font>
      <sz val="14"/>
      <color indexed="8"/>
      <name val="Times New Roman"/>
      <family val="1"/>
    </font>
    <font>
      <b/>
      <sz val="9"/>
      <color indexed="8"/>
      <name val="Times New Roman"/>
      <family val="1"/>
    </font>
    <font>
      <sz val="10"/>
      <color indexed="8"/>
      <name val="Arial"/>
      <family val="2"/>
    </font>
    <font>
      <sz val="10"/>
      <color indexed="8"/>
      <name val="Times New Roman"/>
      <family val="1"/>
    </font>
    <font>
      <sz val="11"/>
      <color theme="1"/>
      <name val="Calibri"/>
      <family val="2"/>
      <scheme val="minor"/>
    </font>
    <font>
      <b/>
      <sz val="10"/>
      <color indexed="8"/>
      <name val="Times New Roman"/>
      <family val="1"/>
    </font>
    <font>
      <b/>
      <sz val="8"/>
      <name val="Times New Roman"/>
      <family val="1"/>
    </font>
    <font>
      <sz val="8"/>
      <name val="Times New Roman"/>
      <family val="1"/>
    </font>
    <font>
      <b/>
      <sz val="12"/>
      <name val="Cambria"/>
      <family val="1"/>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b/>
      <sz val="18"/>
      <color theme="3"/>
      <name val="Cambria"/>
      <family val="2"/>
      <scheme val="major"/>
    </font>
    <font>
      <sz val="11"/>
      <color rgb="FF000000"/>
      <name val="Calibri"/>
      <family val="2"/>
      <charset val="204"/>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8"/>
      <color indexed="8"/>
      <name val="Times New Roman"/>
      <family val="1"/>
    </font>
    <font>
      <b/>
      <sz val="10"/>
      <name val="Arial"/>
      <family val="2"/>
    </font>
    <font>
      <sz val="10"/>
      <color indexed="8"/>
      <name val="Arial"/>
      <family val="2"/>
    </font>
    <font>
      <sz val="8"/>
      <color rgb="FF000000"/>
      <name val="Times New Roman"/>
      <family val="1"/>
    </font>
    <font>
      <sz val="7"/>
      <color indexed="8"/>
      <name val="Times New Roman"/>
      <family val="1"/>
    </font>
    <font>
      <sz val="7.5"/>
      <color indexed="8"/>
      <name val="Times New Roman"/>
      <family val="1"/>
    </font>
    <font>
      <sz val="6"/>
      <color rgb="FF000000"/>
      <name val="Times New Roman"/>
      <family val="1"/>
    </font>
    <font>
      <sz val="7.7"/>
      <color indexed="8"/>
      <name val="Times New Roman"/>
      <family val="1"/>
    </font>
  </fonts>
  <fills count="63">
    <fill>
      <patternFill patternType="none"/>
    </fill>
    <fill>
      <patternFill patternType="gray125"/>
    </fill>
    <fill>
      <patternFill patternType="solid">
        <fgColor indexed="22"/>
        <bgColor indexed="2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42">
    <border>
      <left/>
      <right/>
      <top/>
      <bottom/>
      <diagonal/>
    </border>
    <border>
      <left/>
      <right/>
      <top style="thick">
        <color indexed="21"/>
      </top>
      <bottom/>
      <diagonal/>
    </border>
    <border>
      <left/>
      <right/>
      <top style="medium">
        <color indexed="64"/>
      </top>
      <bottom/>
      <diagonal/>
    </border>
    <border>
      <left/>
      <right/>
      <top/>
      <bottom style="thin">
        <color indexed="64"/>
      </bottom>
      <diagonal/>
    </border>
    <border>
      <left style="thin">
        <color theme="0"/>
      </left>
      <right style="thin">
        <color theme="0"/>
      </right>
      <top style="thin">
        <color theme="0"/>
      </top>
      <bottom/>
      <diagonal/>
    </border>
    <border>
      <left/>
      <right style="medium">
        <color theme="0"/>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69">
    <xf numFmtId="0" fontId="0" fillId="0" borderId="0"/>
    <xf numFmtId="0" fontId="6" fillId="2" borderId="1" applyNumberFormat="0" applyAlignment="0">
      <alignment horizontal="center" vertical="center"/>
    </xf>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0" fontId="4" fillId="0" borderId="0" applyNumberFormat="0">
      <alignment horizontal="right"/>
    </xf>
    <xf numFmtId="0" fontId="21" fillId="0" borderId="0"/>
    <xf numFmtId="0" fontId="29" fillId="0" borderId="0"/>
    <xf numFmtId="0" fontId="27" fillId="0" borderId="0"/>
    <xf numFmtId="0" fontId="3" fillId="0" borderId="0"/>
    <xf numFmtId="0" fontId="7"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61" fillId="58" borderId="40" applyNumberFormat="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0" fontId="63" fillId="0" borderId="41" applyNumberFormat="0" applyFill="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0" borderId="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3" fillId="0" borderId="0"/>
    <xf numFmtId="0" fontId="3" fillId="61" borderId="39" applyNumberFormat="0" applyFont="0" applyAlignment="0" applyProtection="0"/>
    <xf numFmtId="0" fontId="2" fillId="0" borderId="0"/>
    <xf numFmtId="0" fontId="65" fillId="0" borderId="0" applyNumberFormat="0" applyFill="0" applyBorder="0" applyAlignment="0" applyProtection="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9" borderId="0" applyNumberFormat="0" applyBorder="0" applyAlignment="0" applyProtection="0"/>
    <xf numFmtId="0" fontId="38" fillId="10" borderId="0" applyNumberFormat="0" applyBorder="0" applyAlignment="0" applyProtection="0"/>
    <xf numFmtId="0" fontId="39" fillId="11" borderId="0" applyNumberFormat="0" applyBorder="0" applyAlignment="0" applyProtection="0"/>
    <xf numFmtId="0" fontId="40" fillId="12" borderId="19" applyNumberFormat="0" applyAlignment="0" applyProtection="0"/>
    <xf numFmtId="0" fontId="41" fillId="13" borderId="20" applyNumberFormat="0" applyAlignment="0" applyProtection="0"/>
    <xf numFmtId="0" fontId="42" fillId="13" borderId="19" applyNumberFormat="0" applyAlignment="0" applyProtection="0"/>
    <xf numFmtId="0" fontId="43" fillId="0" borderId="21" applyNumberFormat="0" applyFill="0" applyAlignment="0" applyProtection="0"/>
    <xf numFmtId="0" fontId="44" fillId="14" borderId="22" applyNumberFormat="0" applyAlignment="0" applyProtection="0"/>
    <xf numFmtId="0" fontId="45" fillId="0" borderId="0" applyNumberFormat="0" applyFill="0" applyBorder="0" applyAlignment="0" applyProtection="0"/>
    <xf numFmtId="0" fontId="2" fillId="15" borderId="23" applyNumberFormat="0" applyFont="0" applyAlignment="0" applyProtection="0"/>
    <xf numFmtId="0" fontId="46" fillId="0" borderId="0" applyNumberFormat="0" applyFill="0" applyBorder="0" applyAlignment="0" applyProtection="0"/>
    <xf numFmtId="0" fontId="47" fillId="0" borderId="24" applyNumberFormat="0" applyFill="0" applyAlignment="0" applyProtection="0"/>
    <xf numFmtId="0" fontId="48"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48" fillId="39" borderId="0" applyNumberFormat="0" applyBorder="0" applyAlignment="0" applyProtection="0"/>
    <xf numFmtId="0" fontId="2" fillId="0" borderId="0"/>
    <xf numFmtId="0" fontId="66" fillId="0" borderId="0"/>
    <xf numFmtId="0" fontId="66" fillId="0" borderId="0"/>
    <xf numFmtId="43" fontId="3" fillId="0" borderId="0" applyNumberFormat="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27" fillId="41" borderId="0" applyNumberFormat="0" applyBorder="0" applyAlignment="0" applyProtection="0"/>
    <xf numFmtId="0" fontId="3" fillId="0" borderId="0"/>
    <xf numFmtId="43" fontId="3" fillId="0" borderId="0" applyFont="0" applyFill="0" applyBorder="0" applyProtection="0"/>
    <xf numFmtId="41" fontId="3" fillId="0" borderId="0" applyFont="0" applyFill="0" applyBorder="0" applyAlignment="0" applyProtection="0"/>
    <xf numFmtId="43" fontId="3" fillId="0" borderId="0" applyFont="0" applyFill="0" applyBorder="0" applyProtection="0"/>
    <xf numFmtId="0" fontId="27" fillId="40"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38" fontId="7" fillId="0" borderId="0" applyFont="0" applyFill="0" applyBorder="0" applyAlignment="0" applyProtection="0"/>
    <xf numFmtId="38" fontId="7"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7" fillId="0" borderId="0"/>
    <xf numFmtId="0" fontId="3" fillId="0" borderId="0"/>
    <xf numFmtId="0" fontId="3" fillId="0" borderId="0"/>
    <xf numFmtId="0" fontId="3" fillId="0" borderId="0"/>
    <xf numFmtId="0" fontId="67" fillId="0" borderId="0"/>
    <xf numFmtId="0" fontId="2" fillId="0" borderId="0"/>
    <xf numFmtId="0" fontId="67" fillId="0" borderId="0"/>
    <xf numFmtId="0" fontId="67" fillId="0" borderId="0"/>
    <xf numFmtId="0" fontId="67" fillId="0" borderId="0"/>
    <xf numFmtId="0" fontId="67" fillId="0" borderId="0"/>
    <xf numFmtId="0" fontId="67" fillId="0" borderId="0"/>
    <xf numFmtId="0" fontId="2" fillId="0" borderId="0"/>
    <xf numFmtId="0" fontId="68" fillId="0" borderId="0"/>
    <xf numFmtId="0" fontId="3" fillId="61" borderId="31" applyNumberFormat="0" applyFont="0" applyAlignment="0" applyProtection="0"/>
    <xf numFmtId="0" fontId="2" fillId="15" borderId="23"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0" fontId="2" fillId="0" borderId="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2" fillId="0" borderId="0"/>
    <xf numFmtId="0" fontId="2" fillId="15" borderId="23" applyNumberFormat="0" applyFont="0" applyAlignment="0" applyProtection="0"/>
    <xf numFmtId="0" fontId="61" fillId="58" borderId="32" applyNumberFormat="0" applyAlignment="0" applyProtection="0"/>
    <xf numFmtId="0" fontId="63" fillId="0" borderId="33" applyNumberFormat="0" applyFill="0" applyAlignment="0" applyProtection="0"/>
    <xf numFmtId="0" fontId="69" fillId="0" borderId="0"/>
    <xf numFmtId="170" fontId="69" fillId="0" borderId="0" applyFont="0" applyFill="0" applyBorder="0" applyAlignment="0" applyProtection="0"/>
    <xf numFmtId="0" fontId="70" fillId="0" borderId="0"/>
    <xf numFmtId="9" fontId="69" fillId="0" borderId="0" applyFont="0" applyFill="0" applyBorder="0" applyAlignment="0" applyProtection="0"/>
    <xf numFmtId="170" fontId="69" fillId="0" borderId="0" applyFont="0" applyFill="0" applyBorder="0" applyAlignment="0" applyProtection="0"/>
    <xf numFmtId="43" fontId="3" fillId="0" borderId="0" applyFont="0" applyFill="0" applyBorder="0" applyAlignment="0" applyProtection="0"/>
    <xf numFmtId="0" fontId="2" fillId="0" borderId="0"/>
    <xf numFmtId="43" fontId="3" fillId="0" borderId="0" applyNumberFormat="0" applyFont="0" applyFill="0" applyBorder="0" applyAlignment="0" applyProtection="0"/>
    <xf numFmtId="43" fontId="3" fillId="0" borderId="0" applyNumberFormat="0" applyFont="0" applyFill="0" applyBorder="0" applyAlignment="0" applyProtection="0"/>
    <xf numFmtId="43" fontId="3" fillId="0" borderId="0" applyFont="0" applyFill="0" applyBorder="0" applyProtection="0"/>
    <xf numFmtId="0" fontId="2" fillId="0" borderId="0"/>
    <xf numFmtId="0" fontId="2" fillId="0" borderId="0"/>
    <xf numFmtId="0" fontId="3" fillId="0" borderId="0"/>
    <xf numFmtId="43" fontId="3" fillId="0" borderId="0" applyFont="0" applyFill="0" applyBorder="0" applyProtection="0"/>
    <xf numFmtId="0" fontId="3" fillId="0" borderId="0"/>
    <xf numFmtId="169" fontId="3" fillId="0" borderId="0" applyFont="0" applyFill="0" applyBorder="0" applyAlignment="0" applyProtection="0"/>
    <xf numFmtId="0" fontId="2" fillId="15" borderId="23" applyNumberFormat="0" applyFont="0" applyAlignment="0" applyProtection="0"/>
    <xf numFmtId="9" fontId="7" fillId="0" borderId="0" applyFont="0" applyFill="0" applyBorder="0" applyAlignment="0" applyProtection="0"/>
    <xf numFmtId="43" fontId="3" fillId="0" borderId="0" applyFont="0" applyFill="0" applyBorder="0" applyAlignment="0" applyProtection="0"/>
    <xf numFmtId="0" fontId="61" fillId="58" borderId="32" applyNumberFormat="0" applyAlignment="0" applyProtection="0"/>
    <xf numFmtId="0" fontId="58" fillId="45" borderId="25" applyNumberFormat="0" applyAlignment="0" applyProtection="0"/>
    <xf numFmtId="0" fontId="63" fillId="0" borderId="33" applyNumberFormat="0" applyFill="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1" fillId="58" borderId="2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0" borderId="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51" fillId="58" borderId="25" applyNumberFormat="0" applyAlignment="0" applyProtection="0"/>
    <xf numFmtId="0" fontId="58" fillId="45" borderId="25" applyNumberFormat="0" applyAlignment="0" applyProtection="0"/>
    <xf numFmtId="0" fontId="2" fillId="0" borderId="0"/>
    <xf numFmtId="0" fontId="2" fillId="0" borderId="0"/>
    <xf numFmtId="0" fontId="3" fillId="61" borderId="31" applyNumberFormat="0" applyFont="0" applyAlignment="0" applyProtection="0"/>
    <xf numFmtId="0" fontId="2" fillId="15" borderId="23" applyNumberFormat="0" applyFont="0" applyAlignment="0" applyProtection="0"/>
    <xf numFmtId="0" fontId="61" fillId="58" borderId="32" applyNumberFormat="0" applyAlignment="0" applyProtection="0"/>
    <xf numFmtId="0" fontId="63" fillId="0" borderId="33" applyNumberFormat="0" applyFill="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61" fillId="58" borderId="40" applyNumberFormat="0" applyAlignment="0" applyProtection="0"/>
    <xf numFmtId="0" fontId="61" fillId="58" borderId="36" applyNumberForma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51" fillId="58" borderId="34"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1" fillId="58" borderId="34"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3" fillId="61" borderId="35" applyNumberFormat="0" applyFont="0" applyAlignment="0" applyProtection="0"/>
    <xf numFmtId="0" fontId="51" fillId="58" borderId="34" applyNumberFormat="0" applyAlignment="0" applyProtection="0"/>
    <xf numFmtId="0" fontId="51" fillId="58" borderId="34" applyNumberFormat="0" applyAlignment="0" applyProtection="0"/>
    <xf numFmtId="0" fontId="58" fillId="45" borderId="34"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4" applyNumberFormat="0" applyAlignment="0" applyProtection="0"/>
    <xf numFmtId="0" fontId="58" fillId="45" borderId="34" applyNumberFormat="0" applyAlignment="0" applyProtection="0"/>
    <xf numFmtId="0" fontId="61" fillId="58" borderId="36" applyNumberFormat="0" applyAlignment="0" applyProtection="0"/>
    <xf numFmtId="0" fontId="58" fillId="45" borderId="34" applyNumberFormat="0" applyAlignment="0" applyProtection="0"/>
    <xf numFmtId="0" fontId="58" fillId="45" borderId="38" applyNumberFormat="0" applyAlignment="0" applyProtection="0"/>
    <xf numFmtId="0" fontId="63" fillId="0" borderId="37" applyNumberFormat="0" applyFill="0" applyAlignment="0" applyProtection="0"/>
    <xf numFmtId="0" fontId="61" fillId="58" borderId="40" applyNumberFormat="0" applyAlignment="0" applyProtection="0"/>
    <xf numFmtId="0" fontId="51" fillId="58" borderId="38" applyNumberFormat="0" applyAlignment="0" applyProtection="0"/>
    <xf numFmtId="0" fontId="51" fillId="58" borderId="34" applyNumberFormat="0" applyAlignment="0" applyProtection="0"/>
    <xf numFmtId="0" fontId="58" fillId="45" borderId="34" applyNumberFormat="0" applyAlignment="0" applyProtection="0"/>
    <xf numFmtId="0" fontId="3" fillId="61" borderId="39" applyNumberFormat="0" applyFont="0" applyAlignment="0" applyProtection="0"/>
    <xf numFmtId="0" fontId="3" fillId="61" borderId="35" applyNumberFormat="0" applyFont="0" applyAlignment="0" applyProtection="0"/>
    <xf numFmtId="0" fontId="63" fillId="0" borderId="41" applyNumberFormat="0" applyFill="0" applyAlignment="0" applyProtection="0"/>
    <xf numFmtId="0" fontId="61" fillId="58" borderId="36" applyNumberFormat="0" applyAlignment="0" applyProtection="0"/>
    <xf numFmtId="0" fontId="3" fillId="61" borderId="35" applyNumberFormat="0" applyFon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61" fillId="58" borderId="40" applyNumberFormat="0" applyAlignment="0" applyProtection="0"/>
    <xf numFmtId="0" fontId="58" fillId="45" borderId="34" applyNumberFormat="0" applyAlignment="0" applyProtection="0"/>
    <xf numFmtId="0" fontId="51" fillId="58" borderId="38" applyNumberFormat="0" applyAlignment="0" applyProtection="0"/>
    <xf numFmtId="0" fontId="63" fillId="0" borderId="41" applyNumberFormat="0" applyFill="0" applyAlignment="0" applyProtection="0"/>
    <xf numFmtId="0" fontId="3" fillId="61" borderId="35" applyNumberFormat="0" applyFont="0" applyAlignment="0" applyProtection="0"/>
    <xf numFmtId="0" fontId="51" fillId="58" borderId="38" applyNumberFormat="0" applyAlignment="0" applyProtection="0"/>
    <xf numFmtId="0" fontId="58" fillId="45" borderId="34" applyNumberFormat="0" applyAlignment="0" applyProtection="0"/>
    <xf numFmtId="0" fontId="58" fillId="45" borderId="38" applyNumberFormat="0" applyAlignment="0" applyProtection="0"/>
    <xf numFmtId="0" fontId="3" fillId="61" borderId="35" applyNumberFormat="0" applyFont="0" applyAlignment="0" applyProtection="0"/>
    <xf numFmtId="0" fontId="3" fillId="61" borderId="39" applyNumberFormat="0" applyFont="0" applyAlignment="0" applyProtection="0"/>
    <xf numFmtId="0" fontId="63" fillId="0" borderId="37" applyNumberFormat="0" applyFill="0" applyAlignment="0" applyProtection="0"/>
    <xf numFmtId="0" fontId="61" fillId="58" borderId="40" applyNumberFormat="0" applyAlignment="0" applyProtection="0"/>
    <xf numFmtId="0" fontId="51" fillId="58" borderId="38" applyNumberFormat="0" applyAlignment="0" applyProtection="0"/>
    <xf numFmtId="0" fontId="58" fillId="45" borderId="34" applyNumberFormat="0" applyAlignment="0" applyProtection="0"/>
    <xf numFmtId="0" fontId="63" fillId="0" borderId="41" applyNumberFormat="0" applyFill="0" applyAlignment="0" applyProtection="0"/>
    <xf numFmtId="0" fontId="51" fillId="58" borderId="34" applyNumberFormat="0" applyAlignment="0" applyProtection="0"/>
    <xf numFmtId="0" fontId="3" fillId="61" borderId="39" applyNumberFormat="0" applyFont="0" applyAlignment="0" applyProtection="0"/>
    <xf numFmtId="0" fontId="58" fillId="45" borderId="38" applyNumberFormat="0" applyAlignment="0" applyProtection="0"/>
    <xf numFmtId="0" fontId="51" fillId="58" borderId="34" applyNumberFormat="0" applyAlignment="0" applyProtection="0"/>
    <xf numFmtId="0" fontId="3" fillId="61" borderId="39" applyNumberFormat="0" applyFont="0" applyAlignment="0" applyProtection="0"/>
    <xf numFmtId="0" fontId="51" fillId="58" borderId="34" applyNumberFormat="0" applyAlignment="0" applyProtection="0"/>
    <xf numFmtId="0" fontId="58" fillId="45" borderId="34" applyNumberFormat="0" applyAlignment="0" applyProtection="0"/>
    <xf numFmtId="0" fontId="3" fillId="61" borderId="39" applyNumberFormat="0" applyFont="0" applyAlignment="0" applyProtection="0"/>
    <xf numFmtId="0" fontId="58" fillId="45" borderId="34" applyNumberFormat="0" applyAlignment="0" applyProtection="0"/>
    <xf numFmtId="0" fontId="58" fillId="45" borderId="38" applyNumberFormat="0" applyAlignment="0" applyProtection="0"/>
    <xf numFmtId="0" fontId="58" fillId="45" borderId="34" applyNumberFormat="0" applyAlignment="0" applyProtection="0"/>
    <xf numFmtId="0" fontId="3" fillId="61" borderId="39" applyNumberFormat="0" applyFont="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61" fillId="58" borderId="40" applyNumberFormat="0" applyAlignment="0" applyProtection="0"/>
    <xf numFmtId="0" fontId="51" fillId="58" borderId="38" applyNumberFormat="0" applyAlignment="0" applyProtection="0"/>
    <xf numFmtId="0" fontId="58" fillId="45" borderId="34" applyNumberFormat="0" applyAlignment="0" applyProtection="0"/>
    <xf numFmtId="0" fontId="58" fillId="45" borderId="34" applyNumberFormat="0" applyAlignment="0" applyProtection="0"/>
    <xf numFmtId="0" fontId="61" fillId="58" borderId="36" applyNumberFormat="0" applyAlignment="0" applyProtection="0"/>
    <xf numFmtId="0" fontId="58" fillId="45" borderId="34" applyNumberFormat="0" applyAlignment="0" applyProtection="0"/>
    <xf numFmtId="0" fontId="3" fillId="61" borderId="35" applyNumberFormat="0" applyFont="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51" fillId="58" borderId="38" applyNumberFormat="0" applyAlignment="0" applyProtection="0"/>
    <xf numFmtId="0" fontId="63" fillId="0" borderId="41" applyNumberFormat="0" applyFill="0" applyAlignment="0" applyProtection="0"/>
    <xf numFmtId="0" fontId="61" fillId="58" borderId="40" applyNumberFormat="0" applyAlignment="0" applyProtection="0"/>
    <xf numFmtId="0" fontId="58" fillId="45" borderId="38" applyNumberFormat="0" applyAlignment="0" applyProtection="0"/>
    <xf numFmtId="0" fontId="51" fillId="58" borderId="34" applyNumberFormat="0" applyAlignment="0" applyProtection="0"/>
    <xf numFmtId="0" fontId="61" fillId="58" borderId="40" applyNumberFormat="0" applyAlignment="0" applyProtection="0"/>
    <xf numFmtId="0" fontId="51" fillId="58" borderId="38" applyNumberFormat="0" applyAlignment="0" applyProtection="0"/>
    <xf numFmtId="0" fontId="61" fillId="58" borderId="36" applyNumberFormat="0" applyAlignment="0" applyProtection="0"/>
    <xf numFmtId="0" fontId="51" fillId="58" borderId="34" applyNumberFormat="0" applyAlignment="0" applyProtection="0"/>
    <xf numFmtId="0" fontId="51" fillId="58" borderId="34" applyNumberFormat="0" applyAlignment="0" applyProtection="0"/>
    <xf numFmtId="0" fontId="63" fillId="0" borderId="37" applyNumberFormat="0" applyFill="0" applyAlignment="0" applyProtection="0"/>
    <xf numFmtId="0" fontId="63" fillId="0" borderId="37"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63" fillId="0" borderId="37" applyNumberFormat="0" applyFill="0" applyAlignment="0" applyProtection="0"/>
    <xf numFmtId="0" fontId="63" fillId="0" borderId="37" applyNumberFormat="0" applyFill="0" applyAlignment="0" applyProtection="0"/>
    <xf numFmtId="0" fontId="51" fillId="58" borderId="38" applyNumberFormat="0" applyAlignment="0" applyProtection="0"/>
    <xf numFmtId="0" fontId="63" fillId="0" borderId="41" applyNumberFormat="0" applyFill="0" applyAlignment="0" applyProtection="0"/>
    <xf numFmtId="0" fontId="51" fillId="58" borderId="38" applyNumberFormat="0" applyAlignment="0" applyProtection="0"/>
    <xf numFmtId="0" fontId="3" fillId="61" borderId="39" applyNumberFormat="0" applyFont="0" applyAlignment="0" applyProtection="0"/>
    <xf numFmtId="0" fontId="58" fillId="45" borderId="38" applyNumberFormat="0" applyAlignment="0" applyProtection="0"/>
    <xf numFmtId="0" fontId="61" fillId="58" borderId="36"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63" fillId="0" borderId="41" applyNumberFormat="0" applyFill="0" applyAlignment="0" applyProtection="0"/>
    <xf numFmtId="0" fontId="51" fillId="58" borderId="34" applyNumberFormat="0" applyAlignment="0" applyProtection="0"/>
    <xf numFmtId="0" fontId="51" fillId="58" borderId="34" applyNumberFormat="0" applyAlignment="0" applyProtection="0"/>
    <xf numFmtId="0" fontId="61" fillId="58" borderId="36" applyNumberFormat="0" applyAlignment="0" applyProtection="0"/>
    <xf numFmtId="0" fontId="51" fillId="58"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61" fillId="58" borderId="40"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51" fillId="58" borderId="38" applyNumberFormat="0" applyAlignment="0" applyProtection="0"/>
    <xf numFmtId="0" fontId="63" fillId="0" borderId="41" applyNumberFormat="0" applyFill="0" applyAlignment="0" applyProtection="0"/>
    <xf numFmtId="0" fontId="61" fillId="58" borderId="40" applyNumberFormat="0" applyAlignment="0" applyProtection="0"/>
    <xf numFmtId="0" fontId="61" fillId="58" borderId="40" applyNumberFormat="0" applyAlignment="0" applyProtection="0"/>
    <xf numFmtId="0" fontId="58" fillId="45" borderId="34" applyNumberFormat="0" applyAlignment="0" applyProtection="0"/>
    <xf numFmtId="0" fontId="61" fillId="58" borderId="40" applyNumberFormat="0" applyAlignment="0" applyProtection="0"/>
    <xf numFmtId="0" fontId="58" fillId="45" borderId="38" applyNumberFormat="0" applyAlignment="0" applyProtection="0"/>
    <xf numFmtId="0" fontId="51" fillId="58" borderId="34" applyNumberFormat="0" applyAlignment="0" applyProtection="0"/>
    <xf numFmtId="0" fontId="3" fillId="61" borderId="39" applyNumberFormat="0" applyFont="0" applyAlignment="0" applyProtection="0"/>
    <xf numFmtId="0" fontId="51" fillId="58" borderId="34" applyNumberFormat="0" applyAlignment="0" applyProtection="0"/>
    <xf numFmtId="0" fontId="51" fillId="58" borderId="34" applyNumberFormat="0" applyAlignment="0" applyProtection="0"/>
    <xf numFmtId="0" fontId="58" fillId="45" borderId="38" applyNumberFormat="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61" fillId="58" borderId="36" applyNumberFormat="0" applyAlignment="0" applyProtection="0"/>
    <xf numFmtId="0" fontId="3" fillId="61" borderId="39" applyNumberFormat="0" applyFont="0" applyAlignment="0" applyProtection="0"/>
    <xf numFmtId="0" fontId="63" fillId="0" borderId="37" applyNumberFormat="0" applyFill="0" applyAlignment="0" applyProtection="0"/>
    <xf numFmtId="0" fontId="3" fillId="61" borderId="35" applyNumberFormat="0" applyFont="0" applyAlignment="0" applyProtection="0"/>
    <xf numFmtId="0" fontId="61" fillId="58" borderId="40" applyNumberFormat="0" applyAlignment="0" applyProtection="0"/>
    <xf numFmtId="0" fontId="3" fillId="61" borderId="35" applyNumberFormat="0" applyFont="0" applyAlignment="0" applyProtection="0"/>
    <xf numFmtId="0" fontId="61" fillId="58" borderId="40" applyNumberFormat="0" applyAlignment="0" applyProtection="0"/>
    <xf numFmtId="0" fontId="61" fillId="58" borderId="36" applyNumberFormat="0" applyAlignment="0" applyProtection="0"/>
    <xf numFmtId="0" fontId="51" fillId="58" borderId="34" applyNumberFormat="0" applyAlignment="0" applyProtection="0"/>
    <xf numFmtId="0" fontId="3" fillId="61" borderId="39" applyNumberFormat="0" applyFont="0" applyAlignment="0" applyProtection="0"/>
    <xf numFmtId="0" fontId="61" fillId="58" borderId="40" applyNumberFormat="0" applyAlignment="0" applyProtection="0"/>
    <xf numFmtId="0" fontId="51" fillId="58" borderId="38" applyNumberFormat="0" applyAlignment="0" applyProtection="0"/>
    <xf numFmtId="0" fontId="51" fillId="58" borderId="38" applyNumberFormat="0" applyAlignment="0" applyProtection="0"/>
    <xf numFmtId="0" fontId="3" fillId="61" borderId="39" applyNumberFormat="0" applyFont="0" applyAlignment="0" applyProtection="0"/>
    <xf numFmtId="0" fontId="61" fillId="58" borderId="36" applyNumberFormat="0" applyAlignment="0" applyProtection="0"/>
    <xf numFmtId="0" fontId="58" fillId="45"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3" fillId="61" borderId="35" applyNumberFormat="0" applyFont="0" applyAlignment="0" applyProtection="0"/>
    <xf numFmtId="0" fontId="51" fillId="58" borderId="34" applyNumberFormat="0" applyAlignment="0" applyProtection="0"/>
    <xf numFmtId="0" fontId="51" fillId="58" borderId="34" applyNumberFormat="0" applyAlignment="0" applyProtection="0"/>
    <xf numFmtId="0" fontId="63" fillId="0" borderId="37" applyNumberFormat="0" applyFill="0" applyAlignment="0" applyProtection="0"/>
    <xf numFmtId="0" fontId="63" fillId="0" borderId="41" applyNumberFormat="0" applyFill="0" applyAlignment="0" applyProtection="0"/>
    <xf numFmtId="0" fontId="3" fillId="61" borderId="35" applyNumberFormat="0" applyFon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61" fillId="58" borderId="36" applyNumberForma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3" fillId="61" borderId="39" applyNumberFormat="0" applyFont="0" applyAlignment="0" applyProtection="0"/>
    <xf numFmtId="0" fontId="58" fillId="45" borderId="38" applyNumberFormat="0" applyAlignment="0" applyProtection="0"/>
    <xf numFmtId="0" fontId="61" fillId="58" borderId="40" applyNumberFormat="0" applyAlignment="0" applyProtection="0"/>
    <xf numFmtId="0" fontId="51" fillId="58" borderId="38" applyNumberFormat="0" applyAlignment="0" applyProtection="0"/>
    <xf numFmtId="0" fontId="3" fillId="61" borderId="39" applyNumberFormat="0" applyFont="0" applyAlignment="0" applyProtection="0"/>
    <xf numFmtId="0" fontId="58" fillId="45" borderId="38" applyNumberFormat="0" applyAlignment="0" applyProtection="0"/>
    <xf numFmtId="0" fontId="51" fillId="58" borderId="34" applyNumberFormat="0" applyAlignment="0" applyProtection="0"/>
    <xf numFmtId="0" fontId="58" fillId="45" borderId="38" applyNumberFormat="0" applyAlignment="0" applyProtection="0"/>
    <xf numFmtId="0" fontId="58" fillId="45" borderId="34" applyNumberFormat="0" applyAlignment="0" applyProtection="0"/>
    <xf numFmtId="0" fontId="51" fillId="58" borderId="38" applyNumberFormat="0" applyAlignment="0" applyProtection="0"/>
    <xf numFmtId="0" fontId="63" fillId="0" borderId="41" applyNumberFormat="0" applyFill="0" applyAlignment="0" applyProtection="0"/>
    <xf numFmtId="0" fontId="51" fillId="58" borderId="38" applyNumberFormat="0" applyAlignment="0" applyProtection="0"/>
    <xf numFmtId="0" fontId="3" fillId="61" borderId="39" applyNumberFormat="0" applyFont="0" applyAlignment="0" applyProtection="0"/>
    <xf numFmtId="0" fontId="61" fillId="58" borderId="36" applyNumberFormat="0" applyAlignment="0" applyProtection="0"/>
    <xf numFmtId="0" fontId="58" fillId="45" borderId="38" applyNumberFormat="0" applyAlignment="0" applyProtection="0"/>
    <xf numFmtId="0" fontId="3" fillId="61" borderId="35" applyNumberFormat="0" applyFont="0" applyAlignment="0" applyProtection="0"/>
    <xf numFmtId="0" fontId="58" fillId="45" borderId="38" applyNumberFormat="0" applyAlignment="0" applyProtection="0"/>
    <xf numFmtId="0" fontId="58" fillId="45"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8" applyNumberFormat="0" applyAlignment="0" applyProtection="0"/>
    <xf numFmtId="0" fontId="61" fillId="58" borderId="40" applyNumberFormat="0" applyAlignment="0" applyProtection="0"/>
    <xf numFmtId="0" fontId="3" fillId="61" borderId="35" applyNumberFormat="0" applyFont="0" applyAlignment="0" applyProtection="0"/>
    <xf numFmtId="0" fontId="61" fillId="58" borderId="40" applyNumberFormat="0" applyAlignment="0" applyProtection="0"/>
    <xf numFmtId="0" fontId="63" fillId="0" borderId="37" applyNumberFormat="0" applyFill="0" applyAlignment="0" applyProtection="0"/>
    <xf numFmtId="0" fontId="63" fillId="0" borderId="37" applyNumberFormat="0" applyFill="0" applyAlignment="0" applyProtection="0"/>
    <xf numFmtId="0" fontId="58" fillId="45" borderId="34" applyNumberFormat="0" applyAlignment="0" applyProtection="0"/>
    <xf numFmtId="0" fontId="61" fillId="58" borderId="40" applyNumberFormat="0" applyAlignment="0" applyProtection="0"/>
    <xf numFmtId="0" fontId="61" fillId="58" borderId="40" applyNumberFormat="0" applyAlignment="0" applyProtection="0"/>
    <xf numFmtId="0" fontId="3" fillId="61" borderId="35" applyNumberFormat="0" applyFont="0" applyAlignment="0" applyProtection="0"/>
    <xf numFmtId="0" fontId="51" fillId="58" borderId="38" applyNumberFormat="0" applyAlignment="0" applyProtection="0"/>
    <xf numFmtId="0" fontId="63" fillId="0" borderId="37"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63" fillId="0" borderId="37" applyNumberFormat="0" applyFill="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58" fillId="45" borderId="34" applyNumberFormat="0" applyAlignment="0" applyProtection="0"/>
    <xf numFmtId="0" fontId="63" fillId="0" borderId="41"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51" fillId="58" borderId="34" applyNumberFormat="0" applyAlignment="0" applyProtection="0"/>
    <xf numFmtId="0" fontId="51" fillId="58" borderId="34" applyNumberFormat="0" applyAlignment="0" applyProtection="0"/>
    <xf numFmtId="0" fontId="51" fillId="58" borderId="34" applyNumberFormat="0" applyAlignment="0" applyProtection="0"/>
    <xf numFmtId="0" fontId="51" fillId="58" borderId="34" applyNumberFormat="0" applyAlignment="0" applyProtection="0"/>
    <xf numFmtId="0" fontId="3" fillId="61" borderId="39" applyNumberFormat="0" applyFont="0" applyAlignment="0" applyProtection="0"/>
    <xf numFmtId="0" fontId="61" fillId="58" borderId="40" applyNumberFormat="0" applyAlignment="0" applyProtection="0"/>
    <xf numFmtId="0" fontId="58" fillId="45" borderId="38" applyNumberFormat="0" applyAlignment="0" applyProtection="0"/>
    <xf numFmtId="0" fontId="51" fillId="58" borderId="38" applyNumberFormat="0" applyAlignment="0" applyProtection="0"/>
    <xf numFmtId="0" fontId="58" fillId="45" borderId="34" applyNumberFormat="0" applyAlignment="0" applyProtection="0"/>
    <xf numFmtId="0" fontId="3" fillId="61" borderId="35" applyNumberFormat="0" applyFont="0" applyAlignment="0" applyProtection="0"/>
    <xf numFmtId="0" fontId="51" fillId="58" borderId="34" applyNumberFormat="0" applyAlignment="0" applyProtection="0"/>
    <xf numFmtId="0" fontId="61" fillId="58" borderId="40" applyNumberFormat="0" applyAlignment="0" applyProtection="0"/>
    <xf numFmtId="0" fontId="3" fillId="61" borderId="39" applyNumberFormat="0" applyFont="0" applyAlignment="0" applyProtection="0"/>
    <xf numFmtId="0" fontId="51" fillId="58" borderId="34" applyNumberFormat="0" applyAlignment="0" applyProtection="0"/>
    <xf numFmtId="0" fontId="63" fillId="0" borderId="41" applyNumberFormat="0" applyFill="0" applyAlignment="0" applyProtection="0"/>
    <xf numFmtId="0" fontId="63" fillId="0" borderId="41" applyNumberFormat="0" applyFill="0" applyAlignment="0" applyProtection="0"/>
    <xf numFmtId="0" fontId="3" fillId="61" borderId="39" applyNumberFormat="0" applyFont="0" applyAlignment="0" applyProtection="0"/>
    <xf numFmtId="0" fontId="63" fillId="0" borderId="37"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58" fillId="45" borderId="38" applyNumberFormat="0" applyAlignment="0" applyProtection="0"/>
    <xf numFmtId="0" fontId="61" fillId="58" borderId="40" applyNumberFormat="0" applyAlignment="0" applyProtection="0"/>
    <xf numFmtId="0" fontId="51" fillId="58" borderId="38" applyNumberFormat="0" applyAlignment="0" applyProtection="0"/>
    <xf numFmtId="0" fontId="51" fillId="58" borderId="38" applyNumberFormat="0" applyAlignment="0" applyProtection="0"/>
    <xf numFmtId="0" fontId="63" fillId="0" borderId="41" applyNumberFormat="0" applyFill="0" applyAlignment="0" applyProtection="0"/>
    <xf numFmtId="0" fontId="63" fillId="0" borderId="37" applyNumberFormat="0" applyFill="0" applyAlignment="0" applyProtection="0"/>
    <xf numFmtId="0" fontId="61" fillId="58" borderId="36"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3" fillId="61" borderId="39" applyNumberFormat="0" applyFont="0" applyAlignment="0" applyProtection="0"/>
    <xf numFmtId="0" fontId="63" fillId="0" borderId="41"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61" fillId="58" borderId="40" applyNumberFormat="0" applyAlignment="0" applyProtection="0"/>
    <xf numFmtId="0" fontId="61" fillId="58" borderId="40" applyNumberFormat="0" applyAlignment="0" applyProtection="0"/>
    <xf numFmtId="0" fontId="58" fillId="45" borderId="38"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51" fillId="58" borderId="38" applyNumberFormat="0" applyAlignment="0" applyProtection="0"/>
    <xf numFmtId="0" fontId="51" fillId="58" borderId="38" applyNumberFormat="0" applyAlignment="0" applyProtection="0"/>
    <xf numFmtId="0" fontId="51" fillId="58" borderId="38" applyNumberFormat="0" applyAlignment="0" applyProtection="0"/>
    <xf numFmtId="0" fontId="51" fillId="58" borderId="38" applyNumberFormat="0" applyAlignment="0" applyProtection="0"/>
    <xf numFmtId="0" fontId="58" fillId="45" borderId="38" applyNumberFormat="0" applyAlignment="0" applyProtection="0"/>
    <xf numFmtId="0" fontId="3" fillId="61" borderId="39" applyNumberFormat="0" applyFont="0" applyAlignment="0" applyProtection="0"/>
    <xf numFmtId="0" fontId="51" fillId="58" borderId="38" applyNumberFormat="0" applyAlignment="0" applyProtection="0"/>
    <xf numFmtId="0" fontId="51" fillId="58" borderId="38" applyNumberFormat="0" applyAlignment="0" applyProtection="0"/>
    <xf numFmtId="0" fontId="63" fillId="0" borderId="41" applyNumberFormat="0" applyFill="0" applyAlignment="0" applyProtection="0"/>
    <xf numFmtId="0" fontId="63" fillId="0" borderId="41" applyNumberFormat="0" applyFill="0" applyAlignment="0" applyProtection="0"/>
    <xf numFmtId="0" fontId="61" fillId="58" borderId="40" applyNumberFormat="0" applyAlignment="0" applyProtection="0"/>
    <xf numFmtId="0" fontId="1" fillId="0" borderId="0"/>
    <xf numFmtId="0" fontId="73" fillId="0" borderId="0"/>
  </cellStyleXfs>
  <cellXfs count="315">
    <xf numFmtId="0" fontId="0" fillId="0" borderId="0" xfId="0"/>
    <xf numFmtId="0" fontId="4" fillId="0" borderId="0" xfId="0" applyFont="1"/>
    <xf numFmtId="0" fontId="4" fillId="0" borderId="0" xfId="0" applyFont="1" applyAlignment="1">
      <alignment horizontal="right" vertical="center"/>
    </xf>
    <xf numFmtId="0" fontId="4" fillId="0" borderId="0" xfId="0" applyFont="1" applyAlignment="1">
      <alignment horizontal="left"/>
    </xf>
    <xf numFmtId="164" fontId="5" fillId="0" borderId="0" xfId="0" applyNumberFormat="1" applyFont="1"/>
    <xf numFmtId="0" fontId="11" fillId="0" borderId="0" xfId="0"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xf>
    <xf numFmtId="0" fontId="9" fillId="0" borderId="0" xfId="0" applyFont="1"/>
    <xf numFmtId="0" fontId="9" fillId="0" borderId="0" xfId="0" applyFont="1" applyAlignment="1">
      <alignment horizontal="center"/>
    </xf>
    <xf numFmtId="0" fontId="10" fillId="4" borderId="0" xfId="0" applyFont="1" applyFill="1" applyAlignment="1">
      <alignment horizontal="left" vertical="center"/>
    </xf>
    <xf numFmtId="167" fontId="10" fillId="4" borderId="0" xfId="2" applyNumberFormat="1" applyFont="1" applyFill="1" applyBorder="1" applyAlignment="1">
      <alignment horizontal="right" vertical="center"/>
    </xf>
    <xf numFmtId="0" fontId="11" fillId="0" borderId="0" xfId="0" applyFont="1"/>
    <xf numFmtId="0" fontId="8" fillId="0" borderId="0" xfId="0" applyFont="1" applyAlignment="1">
      <alignment horizontal="right"/>
    </xf>
    <xf numFmtId="0" fontId="8" fillId="0" borderId="0" xfId="0" applyFont="1" applyAlignment="1">
      <alignment horizontal="center" vertical="center" wrapText="1"/>
    </xf>
    <xf numFmtId="0" fontId="8" fillId="0" borderId="0" xfId="0" applyFont="1" applyAlignment="1">
      <alignment horizontal="center" vertical="center"/>
    </xf>
    <xf numFmtId="43" fontId="10" fillId="0" borderId="0" xfId="0" applyNumberFormat="1" applyFont="1" applyAlignment="1">
      <alignment horizontal="center" vertical="center" wrapText="1"/>
    </xf>
    <xf numFmtId="43" fontId="9" fillId="0" borderId="0" xfId="0" applyNumberFormat="1" applyFont="1" applyAlignment="1">
      <alignment vertical="center" wrapText="1"/>
    </xf>
    <xf numFmtId="0" fontId="20" fillId="0" borderId="0" xfId="0" applyFont="1" applyAlignment="1">
      <alignment horizontal="right"/>
    </xf>
    <xf numFmtId="167" fontId="13" fillId="0" borderId="0" xfId="2" applyNumberFormat="1" applyFont="1" applyBorder="1"/>
    <xf numFmtId="167" fontId="12" fillId="0" borderId="0" xfId="2" applyNumberFormat="1" applyFont="1" applyFill="1" applyBorder="1" applyAlignment="1">
      <alignment horizontal="right" vertical="center"/>
    </xf>
    <xf numFmtId="167" fontId="9" fillId="0" borderId="0" xfId="2" applyNumberFormat="1" applyFont="1" applyFill="1" applyBorder="1" applyAlignment="1">
      <alignment vertical="center"/>
    </xf>
    <xf numFmtId="0" fontId="10" fillId="6" borderId="0" xfId="0" applyFont="1" applyFill="1" applyAlignment="1">
      <alignment horizontal="left" vertical="center"/>
    </xf>
    <xf numFmtId="167" fontId="10" fillId="6" borderId="0" xfId="2" applyNumberFormat="1" applyFont="1" applyFill="1" applyBorder="1" applyAlignment="1">
      <alignment horizontal="right" vertical="center"/>
    </xf>
    <xf numFmtId="164" fontId="10" fillId="6" borderId="0" xfId="8" applyNumberFormat="1" applyFont="1" applyFill="1" applyAlignment="1">
      <alignment vertical="center"/>
    </xf>
    <xf numFmtId="164" fontId="9" fillId="6" borderId="0" xfId="8" applyNumberFormat="1" applyFont="1" applyFill="1" applyAlignment="1">
      <alignment vertical="center"/>
    </xf>
    <xf numFmtId="167" fontId="15" fillId="6" borderId="0" xfId="4" applyNumberFormat="1" applyFont="1" applyFill="1" applyBorder="1" applyAlignment="1">
      <alignment horizontal="right" vertical="center"/>
    </xf>
    <xf numFmtId="0" fontId="12" fillId="0" borderId="0" xfId="0" applyFont="1" applyAlignment="1">
      <alignment horizontal="left"/>
    </xf>
    <xf numFmtId="167" fontId="9" fillId="0" borderId="0" xfId="2" applyNumberFormat="1" applyFont="1" applyFill="1"/>
    <xf numFmtId="167" fontId="9" fillId="0" borderId="0" xfId="2" applyNumberFormat="1" applyFont="1" applyFill="1" applyBorder="1"/>
    <xf numFmtId="167" fontId="9" fillId="0" borderId="0" xfId="2" applyNumberFormat="1" applyFont="1" applyFill="1" applyAlignment="1">
      <alignment horizontal="center" vertical="justify"/>
    </xf>
    <xf numFmtId="167" fontId="9" fillId="0" borderId="0" xfId="2" applyNumberFormat="1" applyFont="1" applyFill="1" applyAlignment="1">
      <alignment vertical="center"/>
    </xf>
    <xf numFmtId="167" fontId="8" fillId="0" borderId="0" xfId="2" applyNumberFormat="1" applyFont="1" applyFill="1" applyBorder="1" applyAlignment="1">
      <alignment horizontal="right" vertical="center"/>
    </xf>
    <xf numFmtId="2" fontId="9" fillId="0" borderId="0" xfId="2" applyNumberFormat="1" applyFont="1" applyFill="1" applyBorder="1" applyAlignment="1">
      <alignment vertical="center"/>
    </xf>
    <xf numFmtId="167" fontId="9" fillId="0" borderId="0" xfId="2" applyNumberFormat="1" applyFont="1" applyFill="1" applyAlignment="1">
      <alignment horizontal="center" vertical="center"/>
    </xf>
    <xf numFmtId="0" fontId="9" fillId="0" borderId="2" xfId="0" applyFont="1" applyBorder="1"/>
    <xf numFmtId="0" fontId="9" fillId="0" borderId="0" xfId="0" applyFont="1" applyAlignment="1">
      <alignment horizontal="center" vertical="center"/>
    </xf>
    <xf numFmtId="0" fontId="9" fillId="0" borderId="0" xfId="0" applyFont="1" applyAlignment="1">
      <alignment vertical="center"/>
    </xf>
    <xf numFmtId="164" fontId="8" fillId="0" borderId="0" xfId="0" applyNumberFormat="1" applyFont="1" applyAlignment="1">
      <alignment horizontal="right"/>
    </xf>
    <xf numFmtId="0" fontId="8" fillId="0" borderId="0" xfId="0" applyFont="1"/>
    <xf numFmtId="0" fontId="9" fillId="0" borderId="0" xfId="0" applyFont="1" applyAlignment="1">
      <alignment horizontal="right" vertical="center"/>
    </xf>
    <xf numFmtId="0" fontId="8" fillId="0" borderId="0" xfId="0" applyFont="1" applyAlignment="1">
      <alignment horizontal="left" vertical="center"/>
    </xf>
    <xf numFmtId="0" fontId="12" fillId="0" borderId="0" xfId="0" applyFont="1" applyAlignment="1">
      <alignment horizontal="right" vertical="center"/>
    </xf>
    <xf numFmtId="0" fontId="24" fillId="0" borderId="0" xfId="0" applyFont="1" applyAlignment="1">
      <alignment horizontal="left"/>
    </xf>
    <xf numFmtId="164" fontId="9" fillId="0" borderId="0" xfId="0" applyNumberFormat="1" applyFont="1"/>
    <xf numFmtId="164" fontId="13" fillId="0" borderId="0" xfId="0" applyNumberFormat="1" applyFont="1" applyAlignment="1">
      <alignment horizontal="center"/>
    </xf>
    <xf numFmtId="0" fontId="8" fillId="0" borderId="0" xfId="0" applyFont="1" applyAlignment="1">
      <alignment horizontal="center" vertical="justify"/>
    </xf>
    <xf numFmtId="0" fontId="13" fillId="0" borderId="0" xfId="0" applyFont="1" applyAlignment="1">
      <alignment horizontal="left"/>
    </xf>
    <xf numFmtId="0" fontId="9" fillId="0" borderId="0" xfId="0" applyFont="1" applyAlignment="1">
      <alignment horizontal="right"/>
    </xf>
    <xf numFmtId="0" fontId="9" fillId="0" borderId="0" xfId="0" applyFont="1" applyAlignment="1">
      <alignment horizontal="center" vertical="justify"/>
    </xf>
    <xf numFmtId="9" fontId="9" fillId="0" borderId="0" xfId="2" applyNumberFormat="1" applyFont="1" applyFill="1" applyBorder="1"/>
    <xf numFmtId="0" fontId="12" fillId="0" borderId="0" xfId="0" applyFont="1"/>
    <xf numFmtId="0" fontId="28" fillId="0" borderId="0" xfId="10" applyFont="1"/>
    <xf numFmtId="167" fontId="8" fillId="3" borderId="4" xfId="2" applyNumberFormat="1" applyFont="1" applyFill="1" applyBorder="1" applyAlignment="1">
      <alignment horizontal="center" vertical="center"/>
    </xf>
    <xf numFmtId="0" fontId="8" fillId="5" borderId="10" xfId="0" applyFont="1" applyFill="1" applyBorder="1" applyAlignment="1">
      <alignment horizontal="center" vertical="center" wrapText="1"/>
    </xf>
    <xf numFmtId="164"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0" xfId="0" applyFont="1" applyFill="1" applyBorder="1" applyAlignment="1">
      <alignment horizontal="center" vertical="center" wrapText="1"/>
    </xf>
    <xf numFmtId="0" fontId="8" fillId="3" borderId="10" xfId="0" applyFont="1" applyFill="1" applyBorder="1" applyAlignment="1">
      <alignment horizontal="centerContinuous" vertical="center" wrapText="1"/>
    </xf>
    <xf numFmtId="166" fontId="8" fillId="0" borderId="10" xfId="0" applyNumberFormat="1" applyFont="1" applyBorder="1" applyAlignment="1">
      <alignment horizontal="right" vertical="center"/>
    </xf>
    <xf numFmtId="41" fontId="15" fillId="6" borderId="10" xfId="2" applyNumberFormat="1" applyFont="1" applyFill="1" applyBorder="1" applyAlignment="1">
      <alignment horizontal="right" vertical="center"/>
    </xf>
    <xf numFmtId="38" fontId="9" fillId="0" borderId="10" xfId="0" applyNumberFormat="1" applyFont="1" applyBorder="1" applyAlignment="1">
      <alignment horizontal="right" vertical="center"/>
    </xf>
    <xf numFmtId="43" fontId="9" fillId="0" borderId="10" xfId="2" applyFont="1" applyFill="1" applyBorder="1" applyAlignment="1">
      <alignment horizontal="right" vertical="center"/>
    </xf>
    <xf numFmtId="0" fontId="8" fillId="3" borderId="4"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0" xfId="0" applyFont="1" applyFill="1" applyBorder="1" applyAlignment="1">
      <alignment horizontal="centerContinuous" vertical="center" wrapText="1"/>
    </xf>
    <xf numFmtId="0" fontId="16" fillId="3"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167" fontId="16" fillId="7" borderId="10" xfId="4" applyNumberFormat="1" applyFont="1" applyFill="1" applyBorder="1" applyAlignment="1">
      <alignment horizontal="right" vertical="center"/>
    </xf>
    <xf numFmtId="167" fontId="15" fillId="6" borderId="10" xfId="4" applyNumberFormat="1" applyFont="1" applyFill="1" applyBorder="1" applyAlignment="1">
      <alignment horizontal="right" vertical="center"/>
    </xf>
    <xf numFmtId="167" fontId="23" fillId="6" borderId="10" xfId="4" applyNumberFormat="1" applyFont="1" applyFill="1" applyBorder="1" applyAlignment="1">
      <alignment horizontal="right" vertical="center"/>
    </xf>
    <xf numFmtId="165" fontId="12" fillId="3" borderId="7"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167" fontId="11" fillId="0" borderId="10" xfId="2" applyNumberFormat="1" applyFont="1" applyFill="1" applyBorder="1" applyAlignment="1">
      <alignment vertical="center"/>
    </xf>
    <xf numFmtId="0" fontId="16" fillId="3" borderId="10" xfId="0" applyFont="1" applyFill="1" applyBorder="1" applyAlignment="1">
      <alignment horizontal="center" vertical="center"/>
    </xf>
    <xf numFmtId="164" fontId="16" fillId="3" borderId="10" xfId="0" applyNumberFormat="1" applyFont="1" applyFill="1" applyBorder="1" applyAlignment="1">
      <alignment horizontal="center" vertical="center"/>
    </xf>
    <xf numFmtId="37" fontId="15" fillId="4" borderId="10" xfId="2" applyNumberFormat="1" applyFont="1" applyFill="1" applyBorder="1" applyAlignment="1">
      <alignment vertical="center"/>
    </xf>
    <xf numFmtId="167" fontId="10" fillId="0" borderId="10" xfId="2" applyNumberFormat="1" applyFont="1" applyFill="1" applyBorder="1" applyAlignment="1">
      <alignment horizontal="right" vertical="center"/>
    </xf>
    <xf numFmtId="0" fontId="10" fillId="3" borderId="10" xfId="0" applyFont="1" applyFill="1" applyBorder="1" applyAlignment="1">
      <alignment horizontal="center" vertical="center" wrapText="1"/>
    </xf>
    <xf numFmtId="167" fontId="16" fillId="7" borderId="7" xfId="4" applyNumberFormat="1" applyFont="1" applyFill="1" applyBorder="1" applyAlignment="1">
      <alignment horizontal="right" vertical="center"/>
    </xf>
    <xf numFmtId="0" fontId="10" fillId="7" borderId="0" xfId="0" applyFont="1" applyFill="1" applyAlignment="1">
      <alignment horizontal="left" vertical="center"/>
    </xf>
    <xf numFmtId="0" fontId="9" fillId="7" borderId="0" xfId="0" applyFont="1" applyFill="1"/>
    <xf numFmtId="0" fontId="10" fillId="6" borderId="0" xfId="0" applyFont="1" applyFill="1"/>
    <xf numFmtId="0" fontId="9" fillId="6" borderId="0" xfId="0" applyFont="1" applyFill="1"/>
    <xf numFmtId="0" fontId="12"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vertical="center"/>
    </xf>
    <xf numFmtId="0" fontId="30" fillId="0" borderId="0" xfId="10" applyFont="1" applyAlignment="1">
      <alignment horizontal="right"/>
    </xf>
    <xf numFmtId="0" fontId="11" fillId="0" borderId="0" xfId="0" applyFont="1" applyAlignment="1">
      <alignment horizontal="justify" vertical="top" wrapText="1"/>
    </xf>
    <xf numFmtId="0" fontId="22" fillId="0" borderId="0" xfId="0" applyFont="1" applyAlignment="1">
      <alignment horizontal="left"/>
    </xf>
    <xf numFmtId="37" fontId="22" fillId="0" borderId="0" xfId="0" applyNumberFormat="1" applyFont="1" applyAlignment="1">
      <alignment horizontal="right"/>
    </xf>
    <xf numFmtId="0" fontId="13" fillId="0" borderId="0" xfId="0" applyFont="1" applyAlignment="1">
      <alignment horizontal="center"/>
    </xf>
    <xf numFmtId="0" fontId="12" fillId="0" borderId="0" xfId="0" applyFont="1" applyAlignment="1">
      <alignment horizontal="center" vertical="center"/>
    </xf>
    <xf numFmtId="0" fontId="28" fillId="0" borderId="0" xfId="0" applyFont="1" applyAlignment="1">
      <alignment horizontal="left" vertical="center"/>
    </xf>
    <xf numFmtId="3" fontId="32" fillId="0" borderId="0" xfId="13" applyNumberFormat="1" applyFont="1" applyFill="1" applyBorder="1" applyAlignment="1">
      <alignment horizontal="right" vertical="center"/>
    </xf>
    <xf numFmtId="168" fontId="32" fillId="0" borderId="0" xfId="13" applyNumberFormat="1" applyFont="1" applyFill="1" applyBorder="1" applyAlignment="1">
      <alignment horizontal="right" vertical="center"/>
    </xf>
    <xf numFmtId="167" fontId="31" fillId="7" borderId="10" xfId="2" applyNumberFormat="1" applyFont="1" applyFill="1" applyBorder="1" applyAlignment="1">
      <alignment vertical="center"/>
    </xf>
    <xf numFmtId="0" fontId="0" fillId="0" borderId="0" xfId="0" applyAlignment="1">
      <alignment vertical="center"/>
    </xf>
    <xf numFmtId="3" fontId="11" fillId="0" borderId="0" xfId="2" applyNumberFormat="1" applyFont="1" applyFill="1" applyBorder="1" applyAlignment="1">
      <alignment horizontal="right" vertical="center"/>
    </xf>
    <xf numFmtId="3" fontId="11" fillId="0" borderId="0" xfId="2" applyNumberFormat="1" applyFont="1" applyFill="1" applyBorder="1" applyAlignment="1">
      <alignment horizontal="right" vertical="center" indent="1" readingOrder="2"/>
    </xf>
    <xf numFmtId="38" fontId="13" fillId="6" borderId="0" xfId="0" applyNumberFormat="1" applyFont="1" applyFill="1" applyAlignment="1">
      <alignment horizontal="right" vertical="center" indent="1"/>
    </xf>
    <xf numFmtId="38" fontId="13" fillId="6" borderId="0" xfId="14" applyNumberFormat="1" applyFont="1" applyFill="1" applyAlignment="1">
      <alignment horizontal="right" vertical="center" indent="1"/>
    </xf>
    <xf numFmtId="37" fontId="15" fillId="4" borderId="0" xfId="6" applyNumberFormat="1" applyFont="1" applyFill="1" applyBorder="1" applyAlignment="1">
      <alignment horizontal="right" vertical="center" indent="1"/>
    </xf>
    <xf numFmtId="37" fontId="15" fillId="6" borderId="0" xfId="6" applyNumberFormat="1" applyFont="1" applyFill="1" applyBorder="1" applyAlignment="1">
      <alignment horizontal="right" vertical="center" indent="1"/>
    </xf>
    <xf numFmtId="168" fontId="15" fillId="6" borderId="0" xfId="6" applyNumberFormat="1" applyFont="1" applyFill="1" applyBorder="1" applyAlignment="1">
      <alignment horizontal="left" vertical="center" wrapText="1" indent="2"/>
    </xf>
    <xf numFmtId="167" fontId="31" fillId="7" borderId="10" xfId="2" applyNumberFormat="1" applyFont="1" applyFill="1" applyBorder="1" applyAlignment="1">
      <alignment horizontal="center" vertical="center"/>
    </xf>
    <xf numFmtId="37" fontId="11" fillId="6" borderId="0" xfId="6" applyNumberFormat="1" applyFont="1" applyFill="1" applyBorder="1" applyAlignment="1">
      <alignment horizontal="right" vertical="center" indent="1"/>
    </xf>
    <xf numFmtId="3" fontId="32" fillId="0" borderId="0" xfId="2" applyNumberFormat="1" applyFont="1" applyFill="1" applyBorder="1" applyAlignment="1">
      <alignment vertical="center"/>
    </xf>
    <xf numFmtId="168" fontId="32" fillId="0" borderId="0" xfId="2" applyNumberFormat="1" applyFont="1" applyFill="1" applyBorder="1" applyAlignment="1">
      <alignment vertical="center"/>
    </xf>
    <xf numFmtId="3" fontId="32" fillId="0" borderId="0" xfId="13" applyNumberFormat="1" applyFont="1" applyFill="1" applyBorder="1" applyAlignment="1">
      <alignment vertical="center"/>
    </xf>
    <xf numFmtId="167" fontId="10" fillId="7" borderId="10" xfId="2" applyNumberFormat="1" applyFont="1" applyFill="1" applyBorder="1" applyAlignment="1">
      <alignment horizontal="right" vertical="center"/>
    </xf>
    <xf numFmtId="0" fontId="10" fillId="7" borderId="10" xfId="0" applyFont="1" applyFill="1" applyBorder="1" applyAlignment="1">
      <alignment horizontal="center" vertical="center"/>
    </xf>
    <xf numFmtId="167" fontId="10" fillId="7" borderId="10" xfId="0" applyNumberFormat="1" applyFont="1" applyFill="1" applyBorder="1"/>
    <xf numFmtId="167" fontId="10" fillId="7" borderId="12" xfId="2" applyNumberFormat="1" applyFont="1" applyFill="1" applyBorder="1" applyAlignment="1">
      <alignment horizontal="right" vertical="center"/>
    </xf>
    <xf numFmtId="37" fontId="11" fillId="0" borderId="0" xfId="2" applyNumberFormat="1" applyFont="1" applyFill="1" applyAlignment="1">
      <alignment horizontal="right"/>
    </xf>
    <xf numFmtId="37" fontId="11" fillId="0" borderId="0" xfId="2" applyNumberFormat="1" applyFont="1" applyAlignment="1">
      <alignment horizontal="right"/>
    </xf>
    <xf numFmtId="37" fontId="11" fillId="0" borderId="3" xfId="2" applyNumberFormat="1" applyFont="1" applyFill="1" applyBorder="1" applyAlignment="1">
      <alignment horizontal="right" vertical="top" readingOrder="2"/>
    </xf>
    <xf numFmtId="37" fontId="11" fillId="0" borderId="3" xfId="2" applyNumberFormat="1" applyFont="1" applyBorder="1" applyAlignment="1">
      <alignment horizontal="right" vertical="top" readingOrder="2"/>
    </xf>
    <xf numFmtId="167" fontId="10" fillId="6" borderId="10" xfId="2" applyNumberFormat="1" applyFont="1" applyFill="1" applyBorder="1" applyAlignment="1">
      <alignment horizontal="right" vertical="top" readingOrder="2"/>
    </xf>
    <xf numFmtId="0" fontId="11" fillId="0" borderId="10" xfId="0" applyFont="1" applyBorder="1"/>
    <xf numFmtId="0" fontId="11" fillId="7" borderId="10" xfId="0" applyFont="1" applyFill="1" applyBorder="1"/>
    <xf numFmtId="37" fontId="11" fillId="0" borderId="10" xfId="2" applyNumberFormat="1" applyFont="1" applyFill="1" applyBorder="1" applyAlignment="1">
      <alignment horizontal="right"/>
    </xf>
    <xf numFmtId="37" fontId="11" fillId="0" borderId="10" xfId="2" applyNumberFormat="1" applyFont="1" applyBorder="1" applyAlignment="1">
      <alignment horizontal="right"/>
    </xf>
    <xf numFmtId="37" fontId="11" fillId="0" borderId="14" xfId="2" applyNumberFormat="1" applyFont="1" applyFill="1" applyBorder="1" applyAlignment="1">
      <alignment horizontal="right"/>
    </xf>
    <xf numFmtId="37" fontId="11" fillId="0" borderId="14" xfId="2" applyNumberFormat="1" applyFont="1" applyBorder="1" applyAlignment="1">
      <alignment horizontal="right"/>
    </xf>
    <xf numFmtId="167" fontId="10" fillId="6" borderId="10" xfId="2" applyNumberFormat="1" applyFont="1" applyFill="1" applyBorder="1" applyAlignment="1">
      <alignment horizontal="right"/>
    </xf>
    <xf numFmtId="167" fontId="11" fillId="0" borderId="0" xfId="2" applyNumberFormat="1" applyFont="1" applyAlignment="1">
      <alignment horizontal="right"/>
    </xf>
    <xf numFmtId="37" fontId="10" fillId="7" borderId="0" xfId="2" applyNumberFormat="1" applyFont="1" applyFill="1" applyBorder="1" applyAlignment="1">
      <alignment horizontal="right" vertical="top" readingOrder="2"/>
    </xf>
    <xf numFmtId="167" fontId="11" fillId="0" borderId="0" xfId="2" applyNumberFormat="1" applyFont="1" applyBorder="1" applyAlignment="1">
      <alignment horizontal="right"/>
    </xf>
    <xf numFmtId="0" fontId="10" fillId="3" borderId="7" xfId="0" applyFont="1" applyFill="1" applyBorder="1" applyAlignment="1">
      <alignment horizontal="center" vertical="center"/>
    </xf>
    <xf numFmtId="167" fontId="8" fillId="7" borderId="0" xfId="2" applyNumberFormat="1" applyFont="1" applyFill="1" applyBorder="1" applyAlignment="1">
      <alignment horizontal="center" vertical="center"/>
    </xf>
    <xf numFmtId="168" fontId="18" fillId="7" borderId="10" xfId="5" applyNumberFormat="1" applyFont="1" applyFill="1" applyBorder="1" applyAlignment="1">
      <alignment horizontal="center" vertical="center"/>
    </xf>
    <xf numFmtId="164" fontId="8" fillId="0" borderId="0" xfId="0" applyNumberFormat="1" applyFont="1" applyAlignment="1">
      <alignment horizontal="center" vertical="center" wrapText="1"/>
    </xf>
    <xf numFmtId="0" fontId="8" fillId="7" borderId="0" xfId="0" applyFont="1" applyFill="1" applyAlignment="1">
      <alignment horizontal="left" vertical="center"/>
    </xf>
    <xf numFmtId="164" fontId="11" fillId="7" borderId="0" xfId="0" applyNumberFormat="1" applyFont="1" applyFill="1" applyAlignment="1">
      <alignment horizontal="right" vertical="center"/>
    </xf>
    <xf numFmtId="0" fontId="26" fillId="8" borderId="10" xfId="0" applyFont="1" applyFill="1" applyBorder="1" applyAlignment="1">
      <alignment horizontal="center"/>
    </xf>
    <xf numFmtId="167" fontId="31" fillId="7" borderId="10" xfId="0" applyNumberFormat="1" applyFont="1" applyFill="1" applyBorder="1" applyAlignment="1">
      <alignment horizontal="center"/>
    </xf>
    <xf numFmtId="37" fontId="8" fillId="7" borderId="0" xfId="0" applyNumberFormat="1" applyFont="1" applyFill="1" applyAlignment="1">
      <alignment horizontal="center" vertical="center"/>
    </xf>
    <xf numFmtId="167" fontId="10" fillId="7" borderId="10" xfId="2" applyNumberFormat="1" applyFont="1" applyFill="1" applyBorder="1" applyAlignment="1">
      <alignment vertical="center"/>
    </xf>
    <xf numFmtId="3" fontId="10" fillId="7" borderId="10" xfId="2" applyNumberFormat="1" applyFont="1" applyFill="1" applyBorder="1" applyAlignment="1">
      <alignment horizontal="right" vertical="center" indent="1" readingOrder="2"/>
    </xf>
    <xf numFmtId="0" fontId="25" fillId="0" borderId="0" xfId="0" applyFont="1" applyAlignment="1">
      <alignment horizontal="left" vertical="center"/>
    </xf>
    <xf numFmtId="0" fontId="13" fillId="0" borderId="10" xfId="0" applyFont="1" applyBorder="1" applyAlignment="1">
      <alignment vertical="center"/>
    </xf>
    <xf numFmtId="3" fontId="10" fillId="7" borderId="10" xfId="0" applyNumberFormat="1" applyFont="1" applyFill="1" applyBorder="1" applyAlignment="1">
      <alignment horizontal="center" vertical="center"/>
    </xf>
    <xf numFmtId="0" fontId="10" fillId="7" borderId="0" xfId="8" quotePrefix="1" applyFont="1" applyFill="1" applyAlignment="1">
      <alignment horizontal="left" vertical="center"/>
    </xf>
    <xf numFmtId="0" fontId="10" fillId="7" borderId="6" xfId="8" quotePrefix="1" applyFont="1" applyFill="1" applyBorder="1" applyAlignment="1">
      <alignment horizontal="left" vertical="center"/>
    </xf>
    <xf numFmtId="37" fontId="15" fillId="6" borderId="0" xfId="13" applyNumberFormat="1" applyFont="1" applyFill="1" applyBorder="1" applyAlignment="1">
      <alignment horizontal="right" vertical="center"/>
    </xf>
    <xf numFmtId="168" fontId="15" fillId="6" borderId="0" xfId="13" applyNumberFormat="1" applyFont="1" applyFill="1" applyBorder="1" applyAlignment="1">
      <alignment horizontal="left" vertical="center" wrapText="1"/>
    </xf>
    <xf numFmtId="167" fontId="16" fillId="6" borderId="15" xfId="4" applyNumberFormat="1" applyFont="1" applyFill="1" applyBorder="1" applyAlignment="1">
      <alignment horizontal="right" vertical="center"/>
    </xf>
    <xf numFmtId="167" fontId="10" fillId="7" borderId="0" xfId="2" applyNumberFormat="1" applyFont="1" applyFill="1" applyBorder="1" applyAlignment="1">
      <alignment vertical="center"/>
    </xf>
    <xf numFmtId="41" fontId="12" fillId="7" borderId="10" xfId="2" applyNumberFormat="1" applyFont="1" applyFill="1" applyBorder="1" applyAlignment="1">
      <alignment horizontal="center" vertical="center"/>
    </xf>
    <xf numFmtId="41" fontId="12" fillId="7" borderId="4" xfId="2" applyNumberFormat="1" applyFont="1" applyFill="1" applyBorder="1" applyAlignment="1">
      <alignment horizontal="center" vertical="center"/>
    </xf>
    <xf numFmtId="41" fontId="12" fillId="7" borderId="0" xfId="2" applyNumberFormat="1" applyFont="1" applyFill="1" applyBorder="1" applyAlignment="1">
      <alignment horizontal="center" vertical="center"/>
    </xf>
    <xf numFmtId="0" fontId="10" fillId="7" borderId="10" xfId="0" applyFont="1" applyFill="1" applyBorder="1" applyAlignment="1">
      <alignment vertical="center"/>
    </xf>
    <xf numFmtId="43" fontId="33" fillId="7" borderId="3" xfId="2" applyFont="1" applyFill="1" applyBorder="1" applyAlignment="1">
      <alignment horizontal="left" vertical="center" wrapText="1" indent="5"/>
    </xf>
    <xf numFmtId="37" fontId="15" fillId="6" borderId="0" xfId="2" applyNumberFormat="1" applyFont="1" applyFill="1" applyBorder="1" applyAlignment="1">
      <alignment vertical="center"/>
    </xf>
    <xf numFmtId="41" fontId="15" fillId="6" borderId="0" xfId="2" applyNumberFormat="1" applyFont="1" applyFill="1" applyBorder="1" applyAlignment="1">
      <alignment horizontal="right" vertical="center"/>
    </xf>
    <xf numFmtId="0" fontId="9" fillId="0" borderId="10" xfId="0" applyFont="1" applyBorder="1" applyAlignment="1">
      <alignment vertical="center"/>
    </xf>
    <xf numFmtId="37" fontId="16" fillId="7" borderId="0" xfId="2" applyNumberFormat="1" applyFont="1" applyFill="1" applyAlignment="1">
      <alignment vertical="center"/>
    </xf>
    <xf numFmtId="168" fontId="32" fillId="0" borderId="0" xfId="6" applyNumberFormat="1" applyFont="1" applyFill="1" applyBorder="1" applyAlignment="1">
      <alignment vertical="center"/>
    </xf>
    <xf numFmtId="3" fontId="32" fillId="0" borderId="0" xfId="2" applyNumberFormat="1" applyFont="1" applyFill="1" applyAlignment="1">
      <alignment vertical="center"/>
    </xf>
    <xf numFmtId="168" fontId="32" fillId="0" borderId="0" xfId="6" applyNumberFormat="1" applyFont="1" applyFill="1" applyBorder="1" applyAlignment="1">
      <alignment horizontal="right" vertical="center"/>
    </xf>
    <xf numFmtId="168" fontId="31" fillId="7" borderId="10" xfId="5" applyNumberFormat="1" applyFont="1" applyFill="1" applyBorder="1" applyAlignment="1">
      <alignment horizontal="right" vertical="center"/>
    </xf>
    <xf numFmtId="37" fontId="15" fillId="6" borderId="0" xfId="2" applyNumberFormat="1" applyFont="1" applyFill="1" applyAlignment="1">
      <alignment vertical="center"/>
    </xf>
    <xf numFmtId="0" fontId="22" fillId="0" borderId="0" xfId="0" applyFont="1" applyAlignment="1">
      <alignment horizontal="left" vertical="center"/>
    </xf>
    <xf numFmtId="0" fontId="32" fillId="0" borderId="10" xfId="0" applyFont="1" applyBorder="1" applyAlignment="1">
      <alignment vertical="center"/>
    </xf>
    <xf numFmtId="37" fontId="28" fillId="0" borderId="0" xfId="10" applyNumberFormat="1" applyFont="1"/>
    <xf numFmtId="37" fontId="9" fillId="0" borderId="0" xfId="0" applyNumberFormat="1" applyFont="1"/>
    <xf numFmtId="3" fontId="15" fillId="0" borderId="0" xfId="2" applyNumberFormat="1" applyFont="1" applyFill="1" applyAlignment="1">
      <alignment horizontal="right" vertical="center"/>
    </xf>
    <xf numFmtId="1" fontId="15" fillId="0" borderId="0" xfId="2" applyNumberFormat="1" applyFont="1" applyFill="1" applyAlignment="1">
      <alignment horizontal="right" vertical="center"/>
    </xf>
    <xf numFmtId="1" fontId="9" fillId="0" borderId="0" xfId="2" applyNumberFormat="1" applyFont="1" applyFill="1"/>
    <xf numFmtId="1" fontId="8" fillId="3" borderId="4" xfId="2" applyNumberFormat="1" applyFont="1" applyFill="1" applyBorder="1" applyAlignment="1">
      <alignment horizontal="center" vertical="center" wrapText="1"/>
    </xf>
    <xf numFmtId="1" fontId="16" fillId="7" borderId="0" xfId="2" applyNumberFormat="1" applyFont="1" applyFill="1" applyAlignment="1">
      <alignment vertical="center"/>
    </xf>
    <xf numFmtId="1" fontId="9" fillId="0" borderId="0" xfId="2" applyNumberFormat="1" applyFont="1" applyFill="1" applyBorder="1"/>
    <xf numFmtId="1" fontId="8" fillId="0" borderId="0" xfId="0" applyNumberFormat="1" applyFont="1" applyAlignment="1">
      <alignment horizontal="right"/>
    </xf>
    <xf numFmtId="37" fontId="11" fillId="6" borderId="0" xfId="13" applyNumberFormat="1" applyFont="1" applyFill="1" applyBorder="1" applyAlignment="1">
      <alignment horizontal="right" vertical="center" indent="1"/>
    </xf>
    <xf numFmtId="0" fontId="72" fillId="0" borderId="0" xfId="0" applyFont="1"/>
    <xf numFmtId="0" fontId="71" fillId="5" borderId="0" xfId="0" applyFont="1" applyFill="1" applyAlignment="1">
      <alignment horizontal="left"/>
    </xf>
    <xf numFmtId="168" fontId="32" fillId="5" borderId="0" xfId="13" applyNumberFormat="1" applyFont="1" applyFill="1" applyBorder="1" applyAlignment="1">
      <alignment horizontal="right" vertical="center"/>
    </xf>
    <xf numFmtId="3" fontId="31" fillId="5" borderId="0" xfId="13" applyNumberFormat="1" applyFont="1" applyFill="1" applyBorder="1" applyAlignment="1">
      <alignment horizontal="right" vertical="center"/>
    </xf>
    <xf numFmtId="168" fontId="31" fillId="5" borderId="0" xfId="13" applyNumberFormat="1" applyFont="1" applyFill="1" applyBorder="1" applyAlignment="1">
      <alignment horizontal="right" vertical="center"/>
    </xf>
    <xf numFmtId="0" fontId="22" fillId="7" borderId="0" xfId="10" applyFont="1" applyFill="1" applyAlignment="1">
      <alignment horizontal="center" vertical="center"/>
    </xf>
    <xf numFmtId="0" fontId="71" fillId="7" borderId="0" xfId="10" applyFont="1" applyFill="1" applyAlignment="1">
      <alignment horizontal="center" vertical="center"/>
    </xf>
    <xf numFmtId="37" fontId="71" fillId="7" borderId="0" xfId="10" applyNumberFormat="1" applyFont="1" applyFill="1" applyAlignment="1">
      <alignment vertical="center"/>
    </xf>
    <xf numFmtId="167" fontId="10" fillId="7" borderId="10" xfId="2" applyNumberFormat="1" applyFont="1" applyFill="1" applyBorder="1" applyAlignment="1">
      <alignment horizontal="center" vertical="center"/>
    </xf>
    <xf numFmtId="49" fontId="16" fillId="4" borderId="10" xfId="0" applyNumberFormat="1" applyFont="1" applyFill="1" applyBorder="1" applyAlignment="1">
      <alignment horizontal="center" vertical="center"/>
    </xf>
    <xf numFmtId="49" fontId="16" fillId="7" borderId="10" xfId="0" applyNumberFormat="1" applyFont="1" applyFill="1" applyBorder="1" applyAlignment="1">
      <alignment horizontal="center" vertical="center"/>
    </xf>
    <xf numFmtId="0" fontId="10" fillId="0" borderId="10" xfId="0" applyFont="1" applyBorder="1" applyAlignment="1">
      <alignment horizontal="left" vertical="center"/>
    </xf>
    <xf numFmtId="0" fontId="10" fillId="7" borderId="10" xfId="0" applyFont="1" applyFill="1" applyBorder="1" applyAlignment="1">
      <alignment horizontal="left" vertical="center"/>
    </xf>
    <xf numFmtId="0" fontId="10" fillId="7" borderId="12" xfId="0" applyFont="1" applyFill="1" applyBorder="1" applyAlignment="1">
      <alignment horizontal="left" vertical="center"/>
    </xf>
    <xf numFmtId="0" fontId="22" fillId="0" borderId="0" xfId="768" applyFont="1" applyAlignment="1">
      <alignment horizontal="center"/>
    </xf>
    <xf numFmtId="0" fontId="22" fillId="0" borderId="0" xfId="768" applyFont="1" applyAlignment="1">
      <alignment horizontal="left"/>
    </xf>
    <xf numFmtId="37" fontId="11" fillId="6" borderId="0" xfId="2" applyNumberFormat="1" applyFont="1" applyFill="1" applyBorder="1" applyAlignment="1">
      <alignment horizontal="right" vertical="center"/>
    </xf>
    <xf numFmtId="0" fontId="22" fillId="0" borderId="0" xfId="10" applyFont="1" applyAlignment="1">
      <alignment horizontal="center"/>
    </xf>
    <xf numFmtId="0" fontId="22" fillId="0" borderId="0" xfId="10" applyFont="1" applyAlignment="1">
      <alignment horizontal="left"/>
    </xf>
    <xf numFmtId="41" fontId="16" fillId="7" borderId="10" xfId="2" applyNumberFormat="1" applyFont="1" applyFill="1" applyBorder="1" applyAlignment="1">
      <alignment horizontal="right" vertical="center"/>
    </xf>
    <xf numFmtId="37" fontId="22" fillId="0" borderId="0" xfId="10" applyNumberFormat="1" applyFont="1" applyAlignment="1">
      <alignment horizontal="right"/>
    </xf>
    <xf numFmtId="37" fontId="12" fillId="7" borderId="4" xfId="2" applyNumberFormat="1" applyFont="1" applyFill="1" applyBorder="1" applyAlignment="1">
      <alignment horizontal="center" vertical="center"/>
    </xf>
    <xf numFmtId="37" fontId="11" fillId="6" borderId="0" xfId="2" applyNumberFormat="1" applyFont="1" applyFill="1" applyBorder="1" applyAlignment="1">
      <alignment vertical="center"/>
    </xf>
    <xf numFmtId="166" fontId="16" fillId="7" borderId="10" xfId="0" applyNumberFormat="1" applyFont="1" applyFill="1" applyBorder="1" applyAlignment="1">
      <alignment horizontal="right" vertical="center"/>
    </xf>
    <xf numFmtId="43" fontId="32" fillId="0" borderId="0" xfId="13" applyFont="1" applyFill="1" applyBorder="1" applyAlignment="1">
      <alignment horizontal="right" vertical="center"/>
    </xf>
    <xf numFmtId="43" fontId="31" fillId="5" borderId="0" xfId="13" applyFont="1" applyFill="1" applyBorder="1" applyAlignment="1">
      <alignment horizontal="right" vertical="center"/>
    </xf>
    <xf numFmtId="37" fontId="31" fillId="5" borderId="0" xfId="13" applyNumberFormat="1" applyFont="1" applyFill="1" applyBorder="1" applyAlignment="1">
      <alignment horizontal="right" vertical="center"/>
    </xf>
    <xf numFmtId="168" fontId="11" fillId="0" borderId="0" xfId="2" applyNumberFormat="1" applyFont="1" applyFill="1" applyBorder="1" applyAlignment="1">
      <alignment vertical="center"/>
    </xf>
    <xf numFmtId="168" fontId="15" fillId="0" borderId="0" xfId="6" applyNumberFormat="1" applyFont="1" applyFill="1" applyBorder="1" applyAlignment="1">
      <alignment vertical="center"/>
    </xf>
    <xf numFmtId="167" fontId="31" fillId="5" borderId="0" xfId="13" applyNumberFormat="1" applyFont="1" applyFill="1" applyBorder="1" applyAlignment="1">
      <alignment horizontal="right" vertical="center"/>
    </xf>
    <xf numFmtId="37" fontId="13" fillId="6" borderId="0" xfId="0" applyNumberFormat="1" applyFont="1" applyFill="1" applyAlignment="1">
      <alignment horizontal="right" vertical="center" indent="1"/>
    </xf>
    <xf numFmtId="37" fontId="10" fillId="7" borderId="0" xfId="6" applyNumberFormat="1" applyFont="1" applyFill="1" applyBorder="1" applyAlignment="1">
      <alignment horizontal="right" vertical="center" indent="1"/>
    </xf>
    <xf numFmtId="0" fontId="76" fillId="0" borderId="0" xfId="0" applyFont="1" applyAlignment="1">
      <alignment horizontal="left"/>
    </xf>
    <xf numFmtId="0" fontId="8" fillId="6" borderId="0" xfId="0" applyFont="1" applyFill="1" applyAlignment="1">
      <alignment horizontal="right"/>
    </xf>
    <xf numFmtId="0" fontId="10" fillId="6" borderId="10" xfId="0" applyFont="1" applyFill="1" applyBorder="1" applyAlignment="1">
      <alignment vertical="center"/>
    </xf>
    <xf numFmtId="0" fontId="11" fillId="6" borderId="0" xfId="0" applyFont="1" applyFill="1" applyAlignment="1">
      <alignment horizontal="left" vertical="center"/>
    </xf>
    <xf numFmtId="167" fontId="10" fillId="6" borderId="10" xfId="2" applyNumberFormat="1" applyFont="1" applyFill="1" applyBorder="1" applyAlignment="1">
      <alignment vertical="center"/>
    </xf>
    <xf numFmtId="0" fontId="12" fillId="6" borderId="0" xfId="0" applyFont="1" applyFill="1" applyAlignment="1">
      <alignment horizontal="center"/>
    </xf>
    <xf numFmtId="0" fontId="13" fillId="6" borderId="0" xfId="0" applyFont="1" applyFill="1"/>
    <xf numFmtId="0" fontId="10" fillId="6" borderId="0" xfId="0" applyFont="1" applyFill="1" applyAlignment="1">
      <alignment horizontal="right" vertical="center" wrapText="1"/>
    </xf>
    <xf numFmtId="0" fontId="13" fillId="6" borderId="0" xfId="0" applyFont="1" applyFill="1" applyAlignment="1">
      <alignment horizontal="center" vertical="center"/>
    </xf>
    <xf numFmtId="0" fontId="19" fillId="6" borderId="0" xfId="0" applyFont="1" applyFill="1" applyAlignment="1">
      <alignment horizontal="left" vertical="center"/>
    </xf>
    <xf numFmtId="0" fontId="10" fillId="6" borderId="0" xfId="8" quotePrefix="1" applyFont="1" applyFill="1" applyAlignment="1">
      <alignment horizontal="left" vertical="center"/>
    </xf>
    <xf numFmtId="164" fontId="9" fillId="6" borderId="0" xfId="8" applyNumberFormat="1" applyFont="1" applyFill="1"/>
    <xf numFmtId="0" fontId="16" fillId="6" borderId="3" xfId="8" applyFont="1" applyFill="1" applyBorder="1" applyAlignment="1">
      <alignment horizontal="left" vertical="center"/>
    </xf>
    <xf numFmtId="0" fontId="10" fillId="6" borderId="15" xfId="8" applyFont="1" applyFill="1" applyBorder="1" applyAlignment="1">
      <alignment horizontal="left" vertical="center"/>
    </xf>
    <xf numFmtId="0" fontId="16" fillId="6" borderId="15" xfId="8" quotePrefix="1" applyFont="1" applyFill="1" applyBorder="1" applyAlignment="1">
      <alignment horizontal="left" vertical="center"/>
    </xf>
    <xf numFmtId="0" fontId="10" fillId="6" borderId="0" xfId="0" applyFont="1" applyFill="1" applyAlignment="1">
      <alignment horizontal="center" vertical="center"/>
    </xf>
    <xf numFmtId="0" fontId="15" fillId="6" borderId="0" xfId="8" quotePrefix="1" applyFont="1" applyFill="1" applyAlignment="1">
      <alignment horizontal="left" vertical="center"/>
    </xf>
    <xf numFmtId="0" fontId="12" fillId="6" borderId="0" xfId="0" applyFont="1" applyFill="1" applyAlignment="1" applyProtection="1">
      <alignment horizontal="right"/>
      <protection locked="0"/>
    </xf>
    <xf numFmtId="3" fontId="11" fillId="6" borderId="0" xfId="0" applyNumberFormat="1" applyFont="1" applyFill="1" applyAlignment="1">
      <alignment horizontal="right" vertical="center"/>
    </xf>
    <xf numFmtId="168" fontId="11" fillId="6" borderId="0" xfId="2" applyNumberFormat="1" applyFont="1" applyFill="1" applyBorder="1" applyAlignment="1">
      <alignment horizontal="right" vertical="center"/>
    </xf>
    <xf numFmtId="0" fontId="28" fillId="0" borderId="0" xfId="0" applyFont="1" applyAlignment="1">
      <alignment horizontal="left" vertical="center" wrapText="1"/>
    </xf>
    <xf numFmtId="0" fontId="14" fillId="6" borderId="0" xfId="0" applyFont="1" applyFill="1" applyAlignment="1">
      <alignment horizontal="left"/>
    </xf>
    <xf numFmtId="164" fontId="9" fillId="6" borderId="0" xfId="0" applyNumberFormat="1" applyFont="1" applyFill="1" applyAlignment="1">
      <alignment horizontal="center"/>
    </xf>
    <xf numFmtId="0" fontId="9" fillId="6" borderId="0" xfId="0" applyFont="1" applyFill="1" applyAlignment="1">
      <alignment horizontal="center"/>
    </xf>
    <xf numFmtId="164" fontId="8" fillId="6" borderId="0" xfId="0" applyNumberFormat="1" applyFont="1" applyFill="1" applyAlignment="1">
      <alignment horizontal="right"/>
    </xf>
    <xf numFmtId="0" fontId="9" fillId="6" borderId="0" xfId="0" applyFont="1" applyFill="1" applyAlignment="1">
      <alignment horizontal="left" vertical="center"/>
    </xf>
    <xf numFmtId="37" fontId="11" fillId="6" borderId="0" xfId="2" applyNumberFormat="1" applyFont="1" applyFill="1" applyAlignment="1">
      <alignment horizontal="right" vertical="center"/>
    </xf>
    <xf numFmtId="167" fontId="11" fillId="6" borderId="0" xfId="2" applyNumberFormat="1" applyFont="1" applyFill="1" applyBorder="1" applyAlignment="1">
      <alignment horizontal="left" vertical="center" wrapText="1" indent="4"/>
    </xf>
    <xf numFmtId="0" fontId="30" fillId="0" borderId="0" xfId="10" applyFont="1"/>
    <xf numFmtId="0" fontId="75" fillId="0" borderId="0" xfId="10" applyFont="1" applyAlignment="1">
      <alignment horizontal="left"/>
    </xf>
    <xf numFmtId="0" fontId="22" fillId="0" borderId="0" xfId="10" applyFont="1" applyAlignment="1">
      <alignment horizontal="center" vertical="center"/>
    </xf>
    <xf numFmtId="0" fontId="22" fillId="0" borderId="0" xfId="10" applyFont="1" applyAlignment="1">
      <alignment horizontal="left" vertical="center" wrapText="1"/>
    </xf>
    <xf numFmtId="37" fontId="22" fillId="0" borderId="0" xfId="10" applyNumberFormat="1" applyFont="1" applyAlignment="1">
      <alignment horizontal="right" vertical="center"/>
    </xf>
    <xf numFmtId="0" fontId="22" fillId="0" borderId="0" xfId="10" applyFont="1" applyAlignment="1">
      <alignment horizontal="left" wrapText="1"/>
    </xf>
    <xf numFmtId="0" fontId="78" fillId="0" borderId="0" xfId="10" applyFont="1" applyAlignment="1">
      <alignment horizontal="left"/>
    </xf>
    <xf numFmtId="0" fontId="22" fillId="0" borderId="0" xfId="10" applyFont="1" applyAlignment="1">
      <alignment horizontal="left" vertical="center"/>
    </xf>
    <xf numFmtId="0" fontId="9" fillId="0" borderId="10" xfId="0" applyFont="1" applyBorder="1" applyAlignment="1">
      <alignment vertical="top"/>
    </xf>
    <xf numFmtId="0" fontId="32" fillId="0" borderId="0" xfId="0" applyFont="1" applyAlignment="1">
      <alignment vertical="center"/>
    </xf>
    <xf numFmtId="0" fontId="12" fillId="6" borderId="0" xfId="0" applyFont="1" applyFill="1" applyAlignment="1">
      <alignment vertical="center"/>
    </xf>
    <xf numFmtId="0" fontId="11" fillId="6" borderId="0" xfId="0" applyFont="1" applyFill="1" applyAlignment="1">
      <alignment horizontal="justify" vertical="top" wrapText="1"/>
    </xf>
    <xf numFmtId="0" fontId="9" fillId="6" borderId="0" xfId="0" applyFont="1" applyFill="1" applyAlignment="1">
      <alignment horizontal="right" vertical="center"/>
    </xf>
    <xf numFmtId="49" fontId="16" fillId="6" borderId="0" xfId="0" applyNumberFormat="1" applyFont="1" applyFill="1" applyAlignment="1">
      <alignment horizontal="center" vertical="center"/>
    </xf>
    <xf numFmtId="0" fontId="9" fillId="6" borderId="10" xfId="0" applyFont="1" applyFill="1" applyBorder="1" applyAlignment="1">
      <alignment horizontal="center" vertical="center"/>
    </xf>
    <xf numFmtId="167" fontId="11" fillId="6" borderId="10" xfId="0" applyNumberFormat="1" applyFont="1" applyFill="1" applyBorder="1" applyAlignment="1">
      <alignment horizontal="right" vertical="center"/>
    </xf>
    <xf numFmtId="49" fontId="16" fillId="6" borderId="10" xfId="0" applyNumberFormat="1" applyFont="1" applyFill="1" applyBorder="1" applyAlignment="1">
      <alignment horizontal="center" vertical="center"/>
    </xf>
    <xf numFmtId="0" fontId="10" fillId="6" borderId="3" xfId="2" applyNumberFormat="1" applyFont="1" applyFill="1" applyBorder="1" applyAlignment="1">
      <alignment horizontal="center" vertical="center"/>
    </xf>
    <xf numFmtId="167" fontId="11" fillId="6" borderId="0" xfId="0" applyNumberFormat="1" applyFont="1" applyFill="1" applyAlignment="1">
      <alignment horizontal="right" vertical="center"/>
    </xf>
    <xf numFmtId="0" fontId="9" fillId="6" borderId="0" xfId="0" applyFont="1" applyFill="1" applyAlignment="1">
      <alignment horizontal="left"/>
    </xf>
    <xf numFmtId="164" fontId="15" fillId="6" borderId="0" xfId="0" applyNumberFormat="1" applyFont="1" applyFill="1" applyAlignment="1">
      <alignment horizontal="center"/>
    </xf>
    <xf numFmtId="164" fontId="15" fillId="6" borderId="12" xfId="0" applyNumberFormat="1" applyFont="1" applyFill="1" applyBorder="1" applyAlignment="1">
      <alignment horizontal="center"/>
    </xf>
    <xf numFmtId="0" fontId="10" fillId="6" borderId="0" xfId="0" applyFont="1" applyFill="1" applyAlignment="1">
      <alignment horizontal="center"/>
    </xf>
    <xf numFmtId="164" fontId="16" fillId="6" borderId="0" xfId="0" applyNumberFormat="1" applyFont="1" applyFill="1"/>
    <xf numFmtId="0" fontId="4" fillId="6" borderId="0" xfId="0" applyFont="1" applyFill="1" applyAlignment="1">
      <alignment horizontal="left"/>
    </xf>
    <xf numFmtId="164" fontId="5" fillId="6" borderId="0" xfId="0" applyNumberFormat="1" applyFont="1" applyFill="1"/>
    <xf numFmtId="164" fontId="16" fillId="6" borderId="0" xfId="0" applyNumberFormat="1" applyFont="1" applyFill="1" applyAlignment="1">
      <alignment horizontal="right"/>
    </xf>
    <xf numFmtId="168" fontId="9" fillId="0" borderId="0" xfId="0" applyNumberFormat="1" applyFont="1" applyAlignment="1">
      <alignment horizontal="center"/>
    </xf>
    <xf numFmtId="167" fontId="9" fillId="0" borderId="0" xfId="0" applyNumberFormat="1" applyFont="1" applyAlignment="1">
      <alignment horizontal="center"/>
    </xf>
    <xf numFmtId="168" fontId="9" fillId="0" borderId="0" xfId="0" applyNumberFormat="1" applyFont="1" applyAlignment="1">
      <alignment horizontal="center" vertical="center"/>
    </xf>
    <xf numFmtId="37" fontId="9" fillId="0" borderId="0" xfId="0" applyNumberFormat="1" applyFont="1" applyAlignment="1">
      <alignment horizontal="center"/>
    </xf>
    <xf numFmtId="168" fontId="9" fillId="0" borderId="0" xfId="0" applyNumberFormat="1" applyFont="1" applyAlignment="1">
      <alignment vertical="center"/>
    </xf>
    <xf numFmtId="3" fontId="9" fillId="0" borderId="0" xfId="0" applyNumberFormat="1" applyFont="1" applyAlignment="1">
      <alignment vertical="center"/>
    </xf>
    <xf numFmtId="0" fontId="12" fillId="6" borderId="0" xfId="14" applyFont="1" applyFill="1" applyAlignment="1">
      <alignment vertical="center"/>
    </xf>
    <xf numFmtId="0" fontId="3" fillId="6" borderId="0" xfId="14" applyFill="1"/>
    <xf numFmtId="0" fontId="3" fillId="0" borderId="0" xfId="14"/>
    <xf numFmtId="0" fontId="25" fillId="62" borderId="0" xfId="0" applyFont="1" applyFill="1" applyAlignment="1">
      <alignment horizontal="left" vertical="center"/>
    </xf>
    <xf numFmtId="0" fontId="71" fillId="5" borderId="0" xfId="0" applyFont="1" applyFill="1" applyAlignment="1">
      <alignment horizontal="left" vertical="center"/>
    </xf>
    <xf numFmtId="168" fontId="28" fillId="0" borderId="0" xfId="10" applyNumberFormat="1" applyFont="1"/>
    <xf numFmtId="41" fontId="15" fillId="6" borderId="0" xfId="6" applyNumberFormat="1" applyFont="1" applyFill="1" applyAlignment="1">
      <alignment vertical="center"/>
    </xf>
    <xf numFmtId="164" fontId="16" fillId="6" borderId="0" xfId="0" applyNumberFormat="1" applyFont="1" applyFill="1" applyAlignment="1">
      <alignment horizontal="center"/>
    </xf>
    <xf numFmtId="0" fontId="12" fillId="6" borderId="0" xfId="0" applyFont="1" applyFill="1" applyAlignment="1">
      <alignment horizontal="center"/>
    </xf>
    <xf numFmtId="0" fontId="13" fillId="6" borderId="0" xfId="0" applyFont="1" applyFill="1" applyAlignment="1">
      <alignment horizontal="center"/>
    </xf>
    <xf numFmtId="0" fontId="10" fillId="7" borderId="0" xfId="0" applyFont="1" applyFill="1" applyAlignment="1">
      <alignment horizontal="center" vertical="center"/>
    </xf>
    <xf numFmtId="0" fontId="10" fillId="7" borderId="0" xfId="0" applyFont="1" applyFill="1" applyAlignment="1">
      <alignment horizontal="left" vertical="center"/>
    </xf>
    <xf numFmtId="0" fontId="10" fillId="7" borderId="13" xfId="0" applyFont="1" applyFill="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164" fontId="10" fillId="3" borderId="7" xfId="0" applyNumberFormat="1" applyFont="1" applyFill="1" applyBorder="1" applyAlignment="1">
      <alignment horizontal="center" vertical="center"/>
    </xf>
    <xf numFmtId="0" fontId="10" fillId="7" borderId="0" xfId="0" applyFont="1" applyFill="1" applyAlignment="1">
      <alignment horizontal="left"/>
    </xf>
    <xf numFmtId="0" fontId="12" fillId="0" borderId="0" xfId="11" applyFont="1" applyAlignment="1">
      <alignment horizontal="left" vertical="center"/>
    </xf>
    <xf numFmtId="0" fontId="13" fillId="0" borderId="0" xfId="11" applyFont="1" applyAlignment="1">
      <alignment horizontal="left" vertical="center"/>
    </xf>
    <xf numFmtId="167" fontId="10" fillId="3" borderId="8" xfId="2" applyNumberFormat="1" applyFont="1" applyFill="1" applyBorder="1" applyAlignment="1">
      <alignment horizontal="center"/>
    </xf>
    <xf numFmtId="167" fontId="10" fillId="3" borderId="6" xfId="2" applyNumberFormat="1" applyFont="1" applyFill="1" applyBorder="1" applyAlignment="1">
      <alignment horizontal="center"/>
    </xf>
    <xf numFmtId="167" fontId="10" fillId="3" borderId="9" xfId="2" applyNumberFormat="1" applyFont="1" applyFill="1" applyBorder="1" applyAlignment="1">
      <alignment horizontal="center"/>
    </xf>
    <xf numFmtId="167" fontId="10" fillId="3" borderId="5" xfId="2" applyNumberFormat="1" applyFont="1" applyFill="1" applyBorder="1" applyAlignment="1">
      <alignment horizontal="center"/>
    </xf>
    <xf numFmtId="167" fontId="10" fillId="3" borderId="0" xfId="2" applyNumberFormat="1" applyFont="1" applyFill="1" applyBorder="1" applyAlignment="1">
      <alignment horizontal="center" vertical="center" wrapText="1"/>
    </xf>
    <xf numFmtId="0" fontId="9" fillId="0" borderId="0" xfId="0" applyFont="1" applyAlignment="1">
      <alignment horizontal="left" vertical="center"/>
    </xf>
    <xf numFmtId="0" fontId="8" fillId="3" borderId="7" xfId="0" applyFont="1" applyFill="1" applyBorder="1" applyAlignment="1">
      <alignment horizontal="center" vertical="center"/>
    </xf>
    <xf numFmtId="0" fontId="9" fillId="3" borderId="7" xfId="0" applyFont="1" applyFill="1" applyBorder="1" applyAlignment="1">
      <alignment horizontal="center"/>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2" fillId="0" borderId="0" xfId="0" applyFont="1" applyAlignment="1">
      <alignment horizontal="center" vertical="center"/>
    </xf>
    <xf numFmtId="0" fontId="12" fillId="6" borderId="0" xfId="0" applyFont="1" applyFill="1" applyAlignment="1">
      <alignment horizontal="left" vertical="center"/>
    </xf>
    <xf numFmtId="0" fontId="13" fillId="6" borderId="0" xfId="0" applyFont="1" applyFill="1" applyAlignment="1">
      <alignment horizontal="left" vertical="center"/>
    </xf>
    <xf numFmtId="0" fontId="10" fillId="0" borderId="0" xfId="0" applyFont="1" applyAlignment="1">
      <alignment horizontal="left" vertical="center"/>
    </xf>
    <xf numFmtId="0" fontId="10" fillId="0" borderId="0" xfId="12" applyFont="1" applyAlignment="1">
      <alignment horizontal="right" vertical="center" readingOrder="2"/>
    </xf>
    <xf numFmtId="0" fontId="11" fillId="0" borderId="0" xfId="12" applyFont="1" applyAlignment="1">
      <alignment vertical="center"/>
    </xf>
    <xf numFmtId="0" fontId="8" fillId="7" borderId="0" xfId="0" applyFont="1" applyFill="1" applyAlignment="1">
      <alignment horizontal="center" vertical="center"/>
    </xf>
    <xf numFmtId="0" fontId="8" fillId="5" borderId="9" xfId="0" applyFont="1" applyFill="1" applyBorder="1" applyAlignment="1">
      <alignment horizontal="center" vertical="center"/>
    </xf>
    <xf numFmtId="0" fontId="8" fillId="5" borderId="11" xfId="0" applyFont="1" applyFill="1" applyBorder="1" applyAlignment="1">
      <alignment horizontal="center" vertical="center"/>
    </xf>
    <xf numFmtId="0" fontId="12" fillId="6" borderId="0" xfId="0" applyFont="1" applyFill="1" applyAlignment="1" applyProtection="1">
      <alignment horizontal="left" vertical="center" readingOrder="2"/>
      <protection locked="0"/>
    </xf>
    <xf numFmtId="0" fontId="11" fillId="6" borderId="0" xfId="14" applyFont="1" applyFill="1" applyAlignment="1">
      <alignment horizontal="justify" vertical="top" wrapText="1"/>
    </xf>
    <xf numFmtId="0" fontId="13" fillId="0" borderId="0" xfId="0" applyFont="1" applyAlignment="1">
      <alignment horizontal="justify" vertical="justify"/>
    </xf>
    <xf numFmtId="43" fontId="12" fillId="7" borderId="0" xfId="0" applyNumberFormat="1" applyFont="1" applyFill="1" applyAlignment="1">
      <alignment horizontal="center" vertical="center" wrapText="1"/>
    </xf>
    <xf numFmtId="0" fontId="13" fillId="6" borderId="0" xfId="0" applyFont="1" applyFill="1" applyAlignment="1">
      <alignment horizontal="left"/>
    </xf>
    <xf numFmtId="0" fontId="8" fillId="6" borderId="0" xfId="0" applyFont="1" applyFill="1" applyAlignment="1">
      <alignment horizontal="right"/>
    </xf>
  </cellXfs>
  <cellStyles count="769">
    <cellStyle name="20% - Accent1 2" xfId="82" xr:uid="{00000000-0005-0000-0000-000000000000}"/>
    <cellStyle name="20% - Accent1 2 2" xfId="118" xr:uid="{00000000-0005-0000-0000-000001000000}"/>
    <cellStyle name="20% - Accent1 2 3" xfId="332" xr:uid="{00000000-0005-0000-0000-000002000000}"/>
    <cellStyle name="20% - Accent1 2 3 2" xfId="477" xr:uid="{00000000-0005-0000-0000-000003000000}"/>
    <cellStyle name="20% - Accent1 2 4" xfId="445" xr:uid="{00000000-0005-0000-0000-000004000000}"/>
    <cellStyle name="20% - Accent1 3" xfId="287" xr:uid="{00000000-0005-0000-0000-000005000000}"/>
    <cellStyle name="20% - Accent1 4" xfId="401" xr:uid="{00000000-0005-0000-0000-000006000000}"/>
    <cellStyle name="20% - Accent1 5" xfId="16" xr:uid="{00000000-0005-0000-0000-000007000000}"/>
    <cellStyle name="20% - Accent2 2" xfId="86" xr:uid="{00000000-0005-0000-0000-000008000000}"/>
    <cellStyle name="20% - Accent2 2 2" xfId="113" xr:uid="{00000000-0005-0000-0000-000009000000}"/>
    <cellStyle name="20% - Accent2 2 3" xfId="334" xr:uid="{00000000-0005-0000-0000-00000A000000}"/>
    <cellStyle name="20% - Accent2 2 3 2" xfId="479" xr:uid="{00000000-0005-0000-0000-00000B000000}"/>
    <cellStyle name="20% - Accent2 2 4" xfId="447" xr:uid="{00000000-0005-0000-0000-00000C000000}"/>
    <cellStyle name="20% - Accent2 3" xfId="288" xr:uid="{00000000-0005-0000-0000-00000D000000}"/>
    <cellStyle name="20% - Accent2 4" xfId="402" xr:uid="{00000000-0005-0000-0000-00000E000000}"/>
    <cellStyle name="20% - Accent2 5" xfId="17" xr:uid="{00000000-0005-0000-0000-00000F000000}"/>
    <cellStyle name="20% - Accent3 2" xfId="90" xr:uid="{00000000-0005-0000-0000-000010000000}"/>
    <cellStyle name="20% - Accent3 2 2" xfId="119" xr:uid="{00000000-0005-0000-0000-000011000000}"/>
    <cellStyle name="20% - Accent3 2 3" xfId="336" xr:uid="{00000000-0005-0000-0000-000012000000}"/>
    <cellStyle name="20% - Accent3 2 3 2" xfId="481" xr:uid="{00000000-0005-0000-0000-000013000000}"/>
    <cellStyle name="20% - Accent3 2 4" xfId="449" xr:uid="{00000000-0005-0000-0000-000014000000}"/>
    <cellStyle name="20% - Accent3 3" xfId="289" xr:uid="{00000000-0005-0000-0000-000015000000}"/>
    <cellStyle name="20% - Accent3 4" xfId="403" xr:uid="{00000000-0005-0000-0000-000016000000}"/>
    <cellStyle name="20% - Accent3 5" xfId="18" xr:uid="{00000000-0005-0000-0000-000017000000}"/>
    <cellStyle name="20% - Accent4 2" xfId="94" xr:uid="{00000000-0005-0000-0000-000018000000}"/>
    <cellStyle name="20% - Accent4 2 2" xfId="120" xr:uid="{00000000-0005-0000-0000-000019000000}"/>
    <cellStyle name="20% - Accent4 2 3" xfId="338" xr:uid="{00000000-0005-0000-0000-00001A000000}"/>
    <cellStyle name="20% - Accent4 2 3 2" xfId="483" xr:uid="{00000000-0005-0000-0000-00001B000000}"/>
    <cellStyle name="20% - Accent4 2 4" xfId="451" xr:uid="{00000000-0005-0000-0000-00001C000000}"/>
    <cellStyle name="20% - Accent4 3" xfId="290" xr:uid="{00000000-0005-0000-0000-00001D000000}"/>
    <cellStyle name="20% - Accent4 4" xfId="404" xr:uid="{00000000-0005-0000-0000-00001E000000}"/>
    <cellStyle name="20% - Accent4 5" xfId="19" xr:uid="{00000000-0005-0000-0000-00001F000000}"/>
    <cellStyle name="20% - Accent5 2" xfId="98" xr:uid="{00000000-0005-0000-0000-000020000000}"/>
    <cellStyle name="20% - Accent5 2 2" xfId="121" xr:uid="{00000000-0005-0000-0000-000021000000}"/>
    <cellStyle name="20% - Accent5 2 3" xfId="340" xr:uid="{00000000-0005-0000-0000-000022000000}"/>
    <cellStyle name="20% - Accent5 2 3 2" xfId="485" xr:uid="{00000000-0005-0000-0000-000023000000}"/>
    <cellStyle name="20% - Accent5 2 4" xfId="453" xr:uid="{00000000-0005-0000-0000-000024000000}"/>
    <cellStyle name="20% - Accent5 3" xfId="291" xr:uid="{00000000-0005-0000-0000-000025000000}"/>
    <cellStyle name="20% - Accent5 4" xfId="405" xr:uid="{00000000-0005-0000-0000-000026000000}"/>
    <cellStyle name="20% - Accent5 5" xfId="20" xr:uid="{00000000-0005-0000-0000-000027000000}"/>
    <cellStyle name="20% - Accent6 2" xfId="102" xr:uid="{00000000-0005-0000-0000-000028000000}"/>
    <cellStyle name="20% - Accent6 2 2" xfId="122" xr:uid="{00000000-0005-0000-0000-000029000000}"/>
    <cellStyle name="20% - Accent6 2 3" xfId="342" xr:uid="{00000000-0005-0000-0000-00002A000000}"/>
    <cellStyle name="20% - Accent6 2 3 2" xfId="487" xr:uid="{00000000-0005-0000-0000-00002B000000}"/>
    <cellStyle name="20% - Accent6 2 4" xfId="455" xr:uid="{00000000-0005-0000-0000-00002C000000}"/>
    <cellStyle name="20% - Accent6 3" xfId="292" xr:uid="{00000000-0005-0000-0000-00002D000000}"/>
    <cellStyle name="20% - Accent6 4" xfId="406" xr:uid="{00000000-0005-0000-0000-00002E000000}"/>
    <cellStyle name="20% - Accent6 5" xfId="21" xr:uid="{00000000-0005-0000-0000-00002F000000}"/>
    <cellStyle name="40% - Accent1 2" xfId="83" xr:uid="{00000000-0005-0000-0000-000030000000}"/>
    <cellStyle name="40% - Accent1 2 2" xfId="123" xr:uid="{00000000-0005-0000-0000-000031000000}"/>
    <cellStyle name="40% - Accent1 2 3" xfId="333" xr:uid="{00000000-0005-0000-0000-000032000000}"/>
    <cellStyle name="40% - Accent1 2 3 2" xfId="478" xr:uid="{00000000-0005-0000-0000-000033000000}"/>
    <cellStyle name="40% - Accent1 2 4" xfId="446" xr:uid="{00000000-0005-0000-0000-000034000000}"/>
    <cellStyle name="40% - Accent1 3" xfId="293" xr:uid="{00000000-0005-0000-0000-000035000000}"/>
    <cellStyle name="40% - Accent1 4" xfId="407" xr:uid="{00000000-0005-0000-0000-000036000000}"/>
    <cellStyle name="40% - Accent1 5" xfId="22" xr:uid="{00000000-0005-0000-0000-000037000000}"/>
    <cellStyle name="40% - Accent2 2" xfId="87" xr:uid="{00000000-0005-0000-0000-000038000000}"/>
    <cellStyle name="40% - Accent2 2 2" xfId="124" xr:uid="{00000000-0005-0000-0000-000039000000}"/>
    <cellStyle name="40% - Accent2 2 3" xfId="335" xr:uid="{00000000-0005-0000-0000-00003A000000}"/>
    <cellStyle name="40% - Accent2 2 3 2" xfId="480" xr:uid="{00000000-0005-0000-0000-00003B000000}"/>
    <cellStyle name="40% - Accent2 2 4" xfId="448" xr:uid="{00000000-0005-0000-0000-00003C000000}"/>
    <cellStyle name="40% - Accent2 3" xfId="294" xr:uid="{00000000-0005-0000-0000-00003D000000}"/>
    <cellStyle name="40% - Accent2 4" xfId="408" xr:uid="{00000000-0005-0000-0000-00003E000000}"/>
    <cellStyle name="40% - Accent2 5" xfId="23" xr:uid="{00000000-0005-0000-0000-00003F000000}"/>
    <cellStyle name="40% - Accent3 2" xfId="91" xr:uid="{00000000-0005-0000-0000-000040000000}"/>
    <cellStyle name="40% - Accent3 2 2" xfId="125" xr:uid="{00000000-0005-0000-0000-000041000000}"/>
    <cellStyle name="40% - Accent3 2 3" xfId="337" xr:uid="{00000000-0005-0000-0000-000042000000}"/>
    <cellStyle name="40% - Accent3 2 3 2" xfId="482" xr:uid="{00000000-0005-0000-0000-000043000000}"/>
    <cellStyle name="40% - Accent3 2 4" xfId="450" xr:uid="{00000000-0005-0000-0000-000044000000}"/>
    <cellStyle name="40% - Accent3 3" xfId="295" xr:uid="{00000000-0005-0000-0000-000045000000}"/>
    <cellStyle name="40% - Accent3 4" xfId="409" xr:uid="{00000000-0005-0000-0000-000046000000}"/>
    <cellStyle name="40% - Accent3 5" xfId="24" xr:uid="{00000000-0005-0000-0000-000047000000}"/>
    <cellStyle name="40% - Accent4 2" xfId="95" xr:uid="{00000000-0005-0000-0000-000048000000}"/>
    <cellStyle name="40% - Accent4 2 2" xfId="126" xr:uid="{00000000-0005-0000-0000-000049000000}"/>
    <cellStyle name="40% - Accent4 2 3" xfId="339" xr:uid="{00000000-0005-0000-0000-00004A000000}"/>
    <cellStyle name="40% - Accent4 2 3 2" xfId="484" xr:uid="{00000000-0005-0000-0000-00004B000000}"/>
    <cellStyle name="40% - Accent4 2 4" xfId="452" xr:uid="{00000000-0005-0000-0000-00004C000000}"/>
    <cellStyle name="40% - Accent4 3" xfId="296" xr:uid="{00000000-0005-0000-0000-00004D000000}"/>
    <cellStyle name="40% - Accent4 4" xfId="410" xr:uid="{00000000-0005-0000-0000-00004E000000}"/>
    <cellStyle name="40% - Accent4 5" xfId="25" xr:uid="{00000000-0005-0000-0000-00004F000000}"/>
    <cellStyle name="40% - Accent5 2" xfId="99" xr:uid="{00000000-0005-0000-0000-000050000000}"/>
    <cellStyle name="40% - Accent5 2 2" xfId="127" xr:uid="{00000000-0005-0000-0000-000051000000}"/>
    <cellStyle name="40% - Accent5 2 3" xfId="341" xr:uid="{00000000-0005-0000-0000-000052000000}"/>
    <cellStyle name="40% - Accent5 2 3 2" xfId="486" xr:uid="{00000000-0005-0000-0000-000053000000}"/>
    <cellStyle name="40% - Accent5 2 4" xfId="454" xr:uid="{00000000-0005-0000-0000-000054000000}"/>
    <cellStyle name="40% - Accent5 3" xfId="297" xr:uid="{00000000-0005-0000-0000-000055000000}"/>
    <cellStyle name="40% - Accent5 4" xfId="411" xr:uid="{00000000-0005-0000-0000-000056000000}"/>
    <cellStyle name="40% - Accent5 5" xfId="26" xr:uid="{00000000-0005-0000-0000-000057000000}"/>
    <cellStyle name="40% - Accent6 2" xfId="103" xr:uid="{00000000-0005-0000-0000-000058000000}"/>
    <cellStyle name="40% - Accent6 2 2" xfId="128" xr:uid="{00000000-0005-0000-0000-000059000000}"/>
    <cellStyle name="40% - Accent6 2 3" xfId="343" xr:uid="{00000000-0005-0000-0000-00005A000000}"/>
    <cellStyle name="40% - Accent6 2 3 2" xfId="488" xr:uid="{00000000-0005-0000-0000-00005B000000}"/>
    <cellStyle name="40% - Accent6 2 4" xfId="456" xr:uid="{00000000-0005-0000-0000-00005C000000}"/>
    <cellStyle name="40% - Accent6 3" xfId="298" xr:uid="{00000000-0005-0000-0000-00005D000000}"/>
    <cellStyle name="40% - Accent6 4" xfId="412" xr:uid="{00000000-0005-0000-0000-00005E000000}"/>
    <cellStyle name="40% - Accent6 5" xfId="27" xr:uid="{00000000-0005-0000-0000-00005F000000}"/>
    <cellStyle name="60% - Accent1 2" xfId="84" xr:uid="{00000000-0005-0000-0000-000060000000}"/>
    <cellStyle name="60% - Accent1 2 2" xfId="129" xr:uid="{00000000-0005-0000-0000-000061000000}"/>
    <cellStyle name="60% - Accent1 3" xfId="299" xr:uid="{00000000-0005-0000-0000-000062000000}"/>
    <cellStyle name="60% - Accent1 4" xfId="413" xr:uid="{00000000-0005-0000-0000-000063000000}"/>
    <cellStyle name="60% - Accent1 5" xfId="28" xr:uid="{00000000-0005-0000-0000-000064000000}"/>
    <cellStyle name="60% - Accent2 2" xfId="88" xr:uid="{00000000-0005-0000-0000-000065000000}"/>
    <cellStyle name="60% - Accent2 2 2" xfId="130" xr:uid="{00000000-0005-0000-0000-000066000000}"/>
    <cellStyle name="60% - Accent2 3" xfId="300" xr:uid="{00000000-0005-0000-0000-000067000000}"/>
    <cellStyle name="60% - Accent2 4" xfId="414" xr:uid="{00000000-0005-0000-0000-000068000000}"/>
    <cellStyle name="60% - Accent2 5" xfId="29" xr:uid="{00000000-0005-0000-0000-000069000000}"/>
    <cellStyle name="60% - Accent3 2" xfId="92" xr:uid="{00000000-0005-0000-0000-00006A000000}"/>
    <cellStyle name="60% - Accent3 2 2" xfId="131" xr:uid="{00000000-0005-0000-0000-00006B000000}"/>
    <cellStyle name="60% - Accent3 3" xfId="301" xr:uid="{00000000-0005-0000-0000-00006C000000}"/>
    <cellStyle name="60% - Accent3 4" xfId="415" xr:uid="{00000000-0005-0000-0000-00006D000000}"/>
    <cellStyle name="60% - Accent3 5" xfId="30" xr:uid="{00000000-0005-0000-0000-00006E000000}"/>
    <cellStyle name="60% - Accent4 2" xfId="96" xr:uid="{00000000-0005-0000-0000-00006F000000}"/>
    <cellStyle name="60% - Accent4 2 2" xfId="132" xr:uid="{00000000-0005-0000-0000-000070000000}"/>
    <cellStyle name="60% - Accent4 3" xfId="302" xr:uid="{00000000-0005-0000-0000-000071000000}"/>
    <cellStyle name="60% - Accent4 4" xfId="416" xr:uid="{00000000-0005-0000-0000-000072000000}"/>
    <cellStyle name="60% - Accent4 5" xfId="31" xr:uid="{00000000-0005-0000-0000-000073000000}"/>
    <cellStyle name="60% - Accent5 2" xfId="100" xr:uid="{00000000-0005-0000-0000-000074000000}"/>
    <cellStyle name="60% - Accent5 2 2" xfId="133" xr:uid="{00000000-0005-0000-0000-000075000000}"/>
    <cellStyle name="60% - Accent5 3" xfId="303" xr:uid="{00000000-0005-0000-0000-000076000000}"/>
    <cellStyle name="60% - Accent5 4" xfId="417" xr:uid="{00000000-0005-0000-0000-000077000000}"/>
    <cellStyle name="60% - Accent5 5" xfId="32" xr:uid="{00000000-0005-0000-0000-000078000000}"/>
    <cellStyle name="60% - Accent6 2" xfId="104" xr:uid="{00000000-0005-0000-0000-000079000000}"/>
    <cellStyle name="60% - Accent6 2 2" xfId="134" xr:uid="{00000000-0005-0000-0000-00007A000000}"/>
    <cellStyle name="60% - Accent6 3" xfId="304" xr:uid="{00000000-0005-0000-0000-00007B000000}"/>
    <cellStyle name="60% - Accent6 4" xfId="418" xr:uid="{00000000-0005-0000-0000-00007C000000}"/>
    <cellStyle name="60% - Accent6 5" xfId="33" xr:uid="{00000000-0005-0000-0000-00007D000000}"/>
    <cellStyle name="a1" xfId="1" xr:uid="{00000000-0005-0000-0000-00007E000000}"/>
    <cellStyle name="Accent1 2" xfId="81" xr:uid="{00000000-0005-0000-0000-00007F000000}"/>
    <cellStyle name="Accent1 2 2" xfId="135" xr:uid="{00000000-0005-0000-0000-000080000000}"/>
    <cellStyle name="Accent1 3" xfId="305" xr:uid="{00000000-0005-0000-0000-000081000000}"/>
    <cellStyle name="Accent1 4" xfId="419" xr:uid="{00000000-0005-0000-0000-000082000000}"/>
    <cellStyle name="Accent1 5" xfId="35" xr:uid="{00000000-0005-0000-0000-000083000000}"/>
    <cellStyle name="Accent2 2" xfId="85" xr:uid="{00000000-0005-0000-0000-000084000000}"/>
    <cellStyle name="Accent2 2 2" xfId="136" xr:uid="{00000000-0005-0000-0000-000085000000}"/>
    <cellStyle name="Accent2 3" xfId="306" xr:uid="{00000000-0005-0000-0000-000086000000}"/>
    <cellStyle name="Accent2 4" xfId="420" xr:uid="{00000000-0005-0000-0000-000087000000}"/>
    <cellStyle name="Accent2 5" xfId="36" xr:uid="{00000000-0005-0000-0000-000088000000}"/>
    <cellStyle name="Accent3 2" xfId="89" xr:uid="{00000000-0005-0000-0000-000089000000}"/>
    <cellStyle name="Accent3 2 2" xfId="137" xr:uid="{00000000-0005-0000-0000-00008A000000}"/>
    <cellStyle name="Accent3 3" xfId="307" xr:uid="{00000000-0005-0000-0000-00008B000000}"/>
    <cellStyle name="Accent3 4" xfId="421" xr:uid="{00000000-0005-0000-0000-00008C000000}"/>
    <cellStyle name="Accent3 5" xfId="37" xr:uid="{00000000-0005-0000-0000-00008D000000}"/>
    <cellStyle name="Accent4 2" xfId="93" xr:uid="{00000000-0005-0000-0000-00008E000000}"/>
    <cellStyle name="Accent4 2 2" xfId="138" xr:uid="{00000000-0005-0000-0000-00008F000000}"/>
    <cellStyle name="Accent4 3" xfId="308" xr:uid="{00000000-0005-0000-0000-000090000000}"/>
    <cellStyle name="Accent4 4" xfId="422" xr:uid="{00000000-0005-0000-0000-000091000000}"/>
    <cellStyle name="Accent4 5" xfId="38" xr:uid="{00000000-0005-0000-0000-000092000000}"/>
    <cellStyle name="Accent5 2" xfId="97" xr:uid="{00000000-0005-0000-0000-000093000000}"/>
    <cellStyle name="Accent5 2 2" xfId="139" xr:uid="{00000000-0005-0000-0000-000094000000}"/>
    <cellStyle name="Accent5 3" xfId="309" xr:uid="{00000000-0005-0000-0000-000095000000}"/>
    <cellStyle name="Accent5 4" xfId="423" xr:uid="{00000000-0005-0000-0000-000096000000}"/>
    <cellStyle name="Accent5 5" xfId="39" xr:uid="{00000000-0005-0000-0000-000097000000}"/>
    <cellStyle name="Accent6 2" xfId="101" xr:uid="{00000000-0005-0000-0000-000098000000}"/>
    <cellStyle name="Accent6 2 2" xfId="140" xr:uid="{00000000-0005-0000-0000-000099000000}"/>
    <cellStyle name="Accent6 3" xfId="310" xr:uid="{00000000-0005-0000-0000-00009A000000}"/>
    <cellStyle name="Accent6 4" xfId="424" xr:uid="{00000000-0005-0000-0000-00009B000000}"/>
    <cellStyle name="Accent6 5" xfId="40" xr:uid="{00000000-0005-0000-0000-00009C000000}"/>
    <cellStyle name="Bad 2" xfId="70" xr:uid="{00000000-0005-0000-0000-00009D000000}"/>
    <cellStyle name="Bad 2 2" xfId="141" xr:uid="{00000000-0005-0000-0000-00009E000000}"/>
    <cellStyle name="Bad 3" xfId="311" xr:uid="{00000000-0005-0000-0000-00009F000000}"/>
    <cellStyle name="Bad 4" xfId="425" xr:uid="{00000000-0005-0000-0000-0000A0000000}"/>
    <cellStyle name="Bad 5" xfId="41" xr:uid="{00000000-0005-0000-0000-0000A1000000}"/>
    <cellStyle name="Calculation 2" xfId="74" xr:uid="{00000000-0005-0000-0000-0000A2000000}"/>
    <cellStyle name="Calculation 2 2" xfId="188" xr:uid="{00000000-0005-0000-0000-0000A3000000}"/>
    <cellStyle name="Calculation 2 2 2" xfId="229" xr:uid="{00000000-0005-0000-0000-0000A4000000}"/>
    <cellStyle name="Calculation 2 2 2 2" xfId="238" xr:uid="{00000000-0005-0000-0000-0000A5000000}"/>
    <cellStyle name="Calculation 2 2 2 2 2" xfId="273" xr:uid="{00000000-0005-0000-0000-0000A6000000}"/>
    <cellStyle name="Calculation 2 2 2 2 2 2" xfId="387" xr:uid="{00000000-0005-0000-0000-0000A7000000}"/>
    <cellStyle name="Calculation 2 2 2 2 2 2 2" xfId="567" xr:uid="{00000000-0005-0000-0000-0000A8000000}"/>
    <cellStyle name="Calculation 2 2 2 2 2 2 3" xfId="681" xr:uid="{00000000-0005-0000-0000-0000A9000000}"/>
    <cellStyle name="Calculation 2 2 2 2 2 3" xfId="523" xr:uid="{00000000-0005-0000-0000-0000AA000000}"/>
    <cellStyle name="Calculation 2 2 2 2 2 4" xfId="559" xr:uid="{00000000-0005-0000-0000-0000AB000000}"/>
    <cellStyle name="Calculation 2 2 2 2 3" xfId="717" xr:uid="{00000000-0005-0000-0000-0000AC000000}"/>
    <cellStyle name="Calculation 2 2 2 2 4" xfId="759" xr:uid="{00000000-0005-0000-0000-0000AD000000}"/>
    <cellStyle name="Calculation 2 2 2 3" xfId="248" xr:uid="{00000000-0005-0000-0000-0000AE000000}"/>
    <cellStyle name="Calculation 2 2 2 3 2" xfId="283" xr:uid="{00000000-0005-0000-0000-0000AF000000}"/>
    <cellStyle name="Calculation 2 2 2 3 2 2" xfId="397" xr:uid="{00000000-0005-0000-0000-0000B0000000}"/>
    <cellStyle name="Calculation 2 2 2 3 2 2 2" xfId="562" xr:uid="{00000000-0005-0000-0000-0000B1000000}"/>
    <cellStyle name="Calculation 2 2 2 3 2 2 3" xfId="673" xr:uid="{00000000-0005-0000-0000-0000B2000000}"/>
    <cellStyle name="Calculation 2 2 2 3 2 3" xfId="727" xr:uid="{00000000-0005-0000-0000-0000B3000000}"/>
    <cellStyle name="Calculation 2 2 2 3 2 4" xfId="763" xr:uid="{00000000-0005-0000-0000-0000B4000000}"/>
    <cellStyle name="Calculation 2 2 2 3 3" xfId="715" xr:uid="{00000000-0005-0000-0000-0000B5000000}"/>
    <cellStyle name="Calculation 2 2 2 3 4" xfId="757" xr:uid="{00000000-0005-0000-0000-0000B6000000}"/>
    <cellStyle name="Calculation 2 2 2 4" xfId="268" xr:uid="{00000000-0005-0000-0000-0000B7000000}"/>
    <cellStyle name="Calculation 2 2 2 4 2" xfId="382" xr:uid="{00000000-0005-0000-0000-0000B8000000}"/>
    <cellStyle name="Calculation 2 2 2 4 2 2" xfId="515" xr:uid="{00000000-0005-0000-0000-0000B9000000}"/>
    <cellStyle name="Calculation 2 2 2 4 2 3" xfId="578" xr:uid="{00000000-0005-0000-0000-0000BA000000}"/>
    <cellStyle name="Calculation 2 2 2 4 3" xfId="613" xr:uid="{00000000-0005-0000-0000-0000BB000000}"/>
    <cellStyle name="Calculation 2 2 2 4 4" xfId="552" xr:uid="{00000000-0005-0000-0000-0000BC000000}"/>
    <cellStyle name="Calculation 2 2 2 5" xfId="647" xr:uid="{00000000-0005-0000-0000-0000BD000000}"/>
    <cellStyle name="Calculation 2 2 2 6" xfId="736" xr:uid="{00000000-0005-0000-0000-0000BE000000}"/>
    <cellStyle name="Calculation 2 2 3" xfId="224" xr:uid="{00000000-0005-0000-0000-0000BF000000}"/>
    <cellStyle name="Calculation 2 2 3 2" xfId="243" xr:uid="{00000000-0005-0000-0000-0000C0000000}"/>
    <cellStyle name="Calculation 2 2 3 2 2" xfId="278" xr:uid="{00000000-0005-0000-0000-0000C1000000}"/>
    <cellStyle name="Calculation 2 2 3 2 2 2" xfId="392" xr:uid="{00000000-0005-0000-0000-0000C2000000}"/>
    <cellStyle name="Calculation 2 2 3 2 2 2 2" xfId="565" xr:uid="{00000000-0005-0000-0000-0000C3000000}"/>
    <cellStyle name="Calculation 2 2 3 2 2 2 3" xfId="587" xr:uid="{00000000-0005-0000-0000-0000C4000000}"/>
    <cellStyle name="Calculation 2 2 3 2 2 3" xfId="522" xr:uid="{00000000-0005-0000-0000-0000C5000000}"/>
    <cellStyle name="Calculation 2 2 3 2 2 4" xfId="737" xr:uid="{00000000-0005-0000-0000-0000C6000000}"/>
    <cellStyle name="Calculation 2 2 3 2 3" xfId="716" xr:uid="{00000000-0005-0000-0000-0000C7000000}"/>
    <cellStyle name="Calculation 2 2 3 2 4" xfId="758" xr:uid="{00000000-0005-0000-0000-0000C8000000}"/>
    <cellStyle name="Calculation 2 2 3 3" xfId="260" xr:uid="{00000000-0005-0000-0000-0000C9000000}"/>
    <cellStyle name="Calculation 2 2 3 3 2" xfId="374" xr:uid="{00000000-0005-0000-0000-0000CA000000}"/>
    <cellStyle name="Calculation 2 2 3 3 2 2" xfId="659" xr:uid="{00000000-0005-0000-0000-0000CB000000}"/>
    <cellStyle name="Calculation 2 2 3 3 2 3" xfId="679" xr:uid="{00000000-0005-0000-0000-0000CC000000}"/>
    <cellStyle name="Calculation 2 2 3 3 3" xfId="596" xr:uid="{00000000-0005-0000-0000-0000CD000000}"/>
    <cellStyle name="Calculation 2 2 3 3 4" xfId="700" xr:uid="{00000000-0005-0000-0000-0000CE000000}"/>
    <cellStyle name="Calculation 2 2 3 4" xfId="631" xr:uid="{00000000-0005-0000-0000-0000CF000000}"/>
    <cellStyle name="Calculation 2 2 3 5" xfId="615" xr:uid="{00000000-0005-0000-0000-0000D0000000}"/>
    <cellStyle name="Calculation 2 2 4" xfId="233" xr:uid="{00000000-0005-0000-0000-0000D1000000}"/>
    <cellStyle name="Calculation 2 2 4 2" xfId="265" xr:uid="{00000000-0005-0000-0000-0000D2000000}"/>
    <cellStyle name="Calculation 2 2 4 2 2" xfId="379" xr:uid="{00000000-0005-0000-0000-0000D3000000}"/>
    <cellStyle name="Calculation 2 2 4 2 2 2" xfId="658" xr:uid="{00000000-0005-0000-0000-0000D4000000}"/>
    <cellStyle name="Calculation 2 2 4 2 2 3" xfId="605" xr:uid="{00000000-0005-0000-0000-0000D5000000}"/>
    <cellStyle name="Calculation 2 2 4 2 3" xfId="595" xr:uid="{00000000-0005-0000-0000-0000D6000000}"/>
    <cellStyle name="Calculation 2 2 4 2 4" xfId="534" xr:uid="{00000000-0005-0000-0000-0000D7000000}"/>
    <cellStyle name="Calculation 2 2 4 3" xfId="628" xr:uid="{00000000-0005-0000-0000-0000D8000000}"/>
    <cellStyle name="Calculation 2 2 4 4" xfId="650" xr:uid="{00000000-0005-0000-0000-0000D9000000}"/>
    <cellStyle name="Calculation 2 2 5" xfId="253" xr:uid="{00000000-0005-0000-0000-0000DA000000}"/>
    <cellStyle name="Calculation 2 2 5 2" xfId="367" xr:uid="{00000000-0005-0000-0000-0000DB000000}"/>
    <cellStyle name="Calculation 2 2 5 2 2" xfId="518" xr:uid="{00000000-0005-0000-0000-0000DC000000}"/>
    <cellStyle name="Calculation 2 2 5 2 3" xfId="549" xr:uid="{00000000-0005-0000-0000-0000DD000000}"/>
    <cellStyle name="Calculation 2 2 5 3" xfId="714" xr:uid="{00000000-0005-0000-0000-0000DE000000}"/>
    <cellStyle name="Calculation 2 2 5 4" xfId="756" xr:uid="{00000000-0005-0000-0000-0000DF000000}"/>
    <cellStyle name="Calculation 2 2 6" xfId="535" xr:uid="{00000000-0005-0000-0000-0000E0000000}"/>
    <cellStyle name="Calculation 2 2 7" xfId="651" xr:uid="{00000000-0005-0000-0000-0000E1000000}"/>
    <cellStyle name="Calculation 2 3" xfId="142" xr:uid="{00000000-0005-0000-0000-0000E2000000}"/>
    <cellStyle name="Calculation 2 3 2" xfId="345" xr:uid="{00000000-0005-0000-0000-0000E3000000}"/>
    <cellStyle name="Calculation 2 3 2 2" xfId="612" xr:uid="{00000000-0005-0000-0000-0000E4000000}"/>
    <cellStyle name="Calculation 2 3 2 3" xfId="603" xr:uid="{00000000-0005-0000-0000-0000E5000000}"/>
    <cellStyle name="Calculation 2 3 3" xfId="724" xr:uid="{00000000-0005-0000-0000-0000E6000000}"/>
    <cellStyle name="Calculation 2 3 4" xfId="762" xr:uid="{00000000-0005-0000-0000-0000E7000000}"/>
    <cellStyle name="Calculation 3" xfId="312" xr:uid="{00000000-0005-0000-0000-0000E8000000}"/>
    <cellStyle name="Calculation 3 2" xfId="591" xr:uid="{00000000-0005-0000-0000-0000E9000000}"/>
    <cellStyle name="Calculation 3 3" xfId="721" xr:uid="{00000000-0005-0000-0000-0000EA000000}"/>
    <cellStyle name="Calculation 4" xfId="426" xr:uid="{00000000-0005-0000-0000-0000EB000000}"/>
    <cellStyle name="Calculation 4 2" xfId="676" xr:uid="{00000000-0005-0000-0000-0000EC000000}"/>
    <cellStyle name="Calculation 4 3" xfId="593" xr:uid="{00000000-0005-0000-0000-0000ED000000}"/>
    <cellStyle name="Calculation 5" xfId="42" xr:uid="{00000000-0005-0000-0000-0000EE000000}"/>
    <cellStyle name="Calculation 6" xfId="630" xr:uid="{00000000-0005-0000-0000-0000EF000000}"/>
    <cellStyle name="Calculation 7" xfId="621" xr:uid="{00000000-0005-0000-0000-0000F0000000}"/>
    <cellStyle name="Check Cell 2" xfId="76" xr:uid="{00000000-0005-0000-0000-0000F1000000}"/>
    <cellStyle name="Check Cell 2 2" xfId="143" xr:uid="{00000000-0005-0000-0000-0000F2000000}"/>
    <cellStyle name="Check Cell 3" xfId="313" xr:uid="{00000000-0005-0000-0000-0000F3000000}"/>
    <cellStyle name="Check Cell 4" xfId="427" xr:uid="{00000000-0005-0000-0000-0000F4000000}"/>
    <cellStyle name="Check Cell 5" xfId="43" xr:uid="{00000000-0005-0000-0000-0000F5000000}"/>
    <cellStyle name="Comma" xfId="2" builtinId="3"/>
    <cellStyle name="Comma [0] 2" xfId="111" xr:uid="{00000000-0005-0000-0000-0000F7000000}"/>
    <cellStyle name="Comma [0] 2 2" xfId="145" xr:uid="{00000000-0005-0000-0000-0000F8000000}"/>
    <cellStyle name="Comma [0] 2 3" xfId="146" xr:uid="{00000000-0005-0000-0000-0000F9000000}"/>
    <cellStyle name="Comma [0] 2 3 2" xfId="147" xr:uid="{00000000-0005-0000-0000-0000FA000000}"/>
    <cellStyle name="Comma [0] 2 4" xfId="144" xr:uid="{00000000-0005-0000-0000-0000FB000000}"/>
    <cellStyle name="Comma [0] 3" xfId="116" xr:uid="{00000000-0005-0000-0000-0000FC000000}"/>
    <cellStyle name="Comma 10" xfId="197" xr:uid="{00000000-0005-0000-0000-0000FD000000}"/>
    <cellStyle name="Comma 11" xfId="200" xr:uid="{00000000-0005-0000-0000-0000FE000000}"/>
    <cellStyle name="Comma 12" xfId="201" xr:uid="{00000000-0005-0000-0000-0000FF000000}"/>
    <cellStyle name="Comma 13" xfId="202" xr:uid="{00000000-0005-0000-0000-000000010000}"/>
    <cellStyle name="Comma 14" xfId="206" xr:uid="{00000000-0005-0000-0000-000001010000}"/>
    <cellStyle name="Comma 15" xfId="211" xr:uid="{00000000-0005-0000-0000-000002010000}"/>
    <cellStyle name="Comma 16" xfId="220" xr:uid="{00000000-0005-0000-0000-000003010000}"/>
    <cellStyle name="Comma 17" xfId="221" xr:uid="{00000000-0005-0000-0000-000004010000}"/>
    <cellStyle name="Comma 18" xfId="235" xr:uid="{00000000-0005-0000-0000-000005010000}"/>
    <cellStyle name="Comma 19" xfId="234" xr:uid="{00000000-0005-0000-0000-000006010000}"/>
    <cellStyle name="Comma 2" xfId="3" xr:uid="{00000000-0005-0000-0000-000007010000}"/>
    <cellStyle name="Comma 2 2" xfId="15" xr:uid="{00000000-0005-0000-0000-000008010000}"/>
    <cellStyle name="Comma 2 2 2" xfId="184" xr:uid="{00000000-0005-0000-0000-000009010000}"/>
    <cellStyle name="Comma 2 2 3" xfId="198" xr:uid="{00000000-0005-0000-0000-00000A010000}"/>
    <cellStyle name="Comma 2 2 4" xfId="148" xr:uid="{00000000-0005-0000-0000-00000B010000}"/>
    <cellStyle name="Comma 2 3" xfId="149" xr:uid="{00000000-0005-0000-0000-00000C010000}"/>
    <cellStyle name="Comma 2 3 2" xfId="150" xr:uid="{00000000-0005-0000-0000-00000D010000}"/>
    <cellStyle name="Comma 2 4" xfId="151" xr:uid="{00000000-0005-0000-0000-00000E010000}"/>
    <cellStyle name="Comma 2 5" xfId="181" xr:uid="{00000000-0005-0000-0000-00000F010000}"/>
    <cellStyle name="Comma 20" xfId="314" xr:uid="{00000000-0005-0000-0000-000010010000}"/>
    <cellStyle name="Comma 21" xfId="428" xr:uid="{00000000-0005-0000-0000-000011010000}"/>
    <cellStyle name="Comma 22" xfId="505" xr:uid="{00000000-0005-0000-0000-000012010000}"/>
    <cellStyle name="Comma 23" xfId="506" xr:uid="{00000000-0005-0000-0000-000013010000}"/>
    <cellStyle name="Comma 24" xfId="508" xr:uid="{00000000-0005-0000-0000-000014010000}"/>
    <cellStyle name="Comma 25" xfId="509" xr:uid="{00000000-0005-0000-0000-000015010000}"/>
    <cellStyle name="Comma 26" xfId="474" xr:uid="{00000000-0005-0000-0000-000016010000}"/>
    <cellStyle name="Comma 27" xfId="468" xr:uid="{00000000-0005-0000-0000-000017010000}"/>
    <cellStyle name="Comma 3" xfId="4" xr:uid="{00000000-0005-0000-0000-000018010000}"/>
    <cellStyle name="Comma 3 2" xfId="13" xr:uid="{00000000-0005-0000-0000-000019010000}"/>
    <cellStyle name="Comma 3 2 2" xfId="108" xr:uid="{00000000-0005-0000-0000-00001A010000}"/>
    <cellStyle name="Comma 4" xfId="45" xr:uid="{00000000-0005-0000-0000-00001B010000}"/>
    <cellStyle name="Comma 4 2" xfId="152" xr:uid="{00000000-0005-0000-0000-00001C010000}"/>
    <cellStyle name="Comma 4 3" xfId="205" xr:uid="{00000000-0005-0000-0000-00001D010000}"/>
    <cellStyle name="Comma 4 4" xfId="208" xr:uid="{00000000-0005-0000-0000-00001E010000}"/>
    <cellStyle name="Comma 4 5" xfId="115" xr:uid="{00000000-0005-0000-0000-00001F010000}"/>
    <cellStyle name="Comma 5" xfId="5" xr:uid="{00000000-0005-0000-0000-000020010000}"/>
    <cellStyle name="Comma 5 2" xfId="6" xr:uid="{00000000-0005-0000-0000-000021010000}"/>
    <cellStyle name="Comma 6" xfId="117" xr:uid="{00000000-0005-0000-0000-000022010000}"/>
    <cellStyle name="Comma 7" xfId="183" xr:uid="{00000000-0005-0000-0000-000023010000}"/>
    <cellStyle name="Comma 8" xfId="182" xr:uid="{00000000-0005-0000-0000-000024010000}"/>
    <cellStyle name="Comma 9" xfId="194" xr:uid="{00000000-0005-0000-0000-000025010000}"/>
    <cellStyle name="Explanatory Text 2" xfId="79" xr:uid="{00000000-0005-0000-0000-000026010000}"/>
    <cellStyle name="Explanatory Text 2 2" xfId="153" xr:uid="{00000000-0005-0000-0000-000027010000}"/>
    <cellStyle name="Explanatory Text 3" xfId="315" xr:uid="{00000000-0005-0000-0000-000028010000}"/>
    <cellStyle name="Explanatory Text 4" xfId="429" xr:uid="{00000000-0005-0000-0000-000029010000}"/>
    <cellStyle name="Explanatory Text 5" xfId="46" xr:uid="{00000000-0005-0000-0000-00002A010000}"/>
    <cellStyle name="Good 2" xfId="69" xr:uid="{00000000-0005-0000-0000-00002B010000}"/>
    <cellStyle name="Good 2 2" xfId="154" xr:uid="{00000000-0005-0000-0000-00002C010000}"/>
    <cellStyle name="Good 3" xfId="316" xr:uid="{00000000-0005-0000-0000-00002D010000}"/>
    <cellStyle name="Good 4" xfId="430" xr:uid="{00000000-0005-0000-0000-00002E010000}"/>
    <cellStyle name="Good 5" xfId="47" xr:uid="{00000000-0005-0000-0000-00002F010000}"/>
    <cellStyle name="Heading 1 2" xfId="65" xr:uid="{00000000-0005-0000-0000-000030010000}"/>
    <cellStyle name="Heading 1 2 2" xfId="155" xr:uid="{00000000-0005-0000-0000-000031010000}"/>
    <cellStyle name="Heading 1 3" xfId="317" xr:uid="{00000000-0005-0000-0000-000032010000}"/>
    <cellStyle name="Heading 1 4" xfId="431" xr:uid="{00000000-0005-0000-0000-000033010000}"/>
    <cellStyle name="Heading 1 5" xfId="48" xr:uid="{00000000-0005-0000-0000-000034010000}"/>
    <cellStyle name="Heading 2 2" xfId="66" xr:uid="{00000000-0005-0000-0000-000035010000}"/>
    <cellStyle name="Heading 2 2 2" xfId="156" xr:uid="{00000000-0005-0000-0000-000036010000}"/>
    <cellStyle name="Heading 2 3" xfId="318" xr:uid="{00000000-0005-0000-0000-000037010000}"/>
    <cellStyle name="Heading 2 4" xfId="432" xr:uid="{00000000-0005-0000-0000-000038010000}"/>
    <cellStyle name="Heading 2 5" xfId="49" xr:uid="{00000000-0005-0000-0000-000039010000}"/>
    <cellStyle name="Heading 3 2" xfId="67" xr:uid="{00000000-0005-0000-0000-00003A010000}"/>
    <cellStyle name="Heading 3 2 2" xfId="157" xr:uid="{00000000-0005-0000-0000-00003B010000}"/>
    <cellStyle name="Heading 3 3" xfId="319" xr:uid="{00000000-0005-0000-0000-00003C010000}"/>
    <cellStyle name="Heading 3 4" xfId="433" xr:uid="{00000000-0005-0000-0000-00003D010000}"/>
    <cellStyle name="Heading 3 5" xfId="50" xr:uid="{00000000-0005-0000-0000-00003E010000}"/>
    <cellStyle name="Heading 4 2" xfId="68" xr:uid="{00000000-0005-0000-0000-00003F010000}"/>
    <cellStyle name="Heading 4 2 2" xfId="158" xr:uid="{00000000-0005-0000-0000-000040010000}"/>
    <cellStyle name="Heading 4 3" xfId="320" xr:uid="{00000000-0005-0000-0000-000041010000}"/>
    <cellStyle name="Heading 4 4" xfId="434" xr:uid="{00000000-0005-0000-0000-000042010000}"/>
    <cellStyle name="Heading 4 5" xfId="51" xr:uid="{00000000-0005-0000-0000-000043010000}"/>
    <cellStyle name="Input 2" xfId="72" xr:uid="{00000000-0005-0000-0000-000044010000}"/>
    <cellStyle name="Input 2 2" xfId="187" xr:uid="{00000000-0005-0000-0000-000045010000}"/>
    <cellStyle name="Input 2 2 2" xfId="228" xr:uid="{00000000-0005-0000-0000-000046010000}"/>
    <cellStyle name="Input 2 2 2 2" xfId="237" xr:uid="{00000000-0005-0000-0000-000047010000}"/>
    <cellStyle name="Input 2 2 2 2 2" xfId="272" xr:uid="{00000000-0005-0000-0000-000048010000}"/>
    <cellStyle name="Input 2 2 2 2 2 2" xfId="386" xr:uid="{00000000-0005-0000-0000-000049010000}"/>
    <cellStyle name="Input 2 2 2 2 2 2 2" xfId="582" xr:uid="{00000000-0005-0000-0000-00004A010000}"/>
    <cellStyle name="Input 2 2 2 2 2 2 3" xfId="675" xr:uid="{00000000-0005-0000-0000-00004B010000}"/>
    <cellStyle name="Input 2 2 2 2 2 3" xfId="536" xr:uid="{00000000-0005-0000-0000-00004C010000}"/>
    <cellStyle name="Input 2 2 2 2 2 4" xfId="708" xr:uid="{00000000-0005-0000-0000-00004D010000}"/>
    <cellStyle name="Input 2 2 2 2 3" xfId="530" xr:uid="{00000000-0005-0000-0000-00004E010000}"/>
    <cellStyle name="Input 2 2 2 2 4" xfId="654" xr:uid="{00000000-0005-0000-0000-00004F010000}"/>
    <cellStyle name="Input 2 2 2 3" xfId="247" xr:uid="{00000000-0005-0000-0000-000050010000}"/>
    <cellStyle name="Input 2 2 2 3 2" xfId="282" xr:uid="{00000000-0005-0000-0000-000051010000}"/>
    <cellStyle name="Input 2 2 2 3 2 2" xfId="396" xr:uid="{00000000-0005-0000-0000-000052010000}"/>
    <cellStyle name="Input 2 2 2 3 2 2 2" xfId="580" xr:uid="{00000000-0005-0000-0000-000053010000}"/>
    <cellStyle name="Input 2 2 2 3 2 2 3" xfId="571" xr:uid="{00000000-0005-0000-0000-000054010000}"/>
    <cellStyle name="Input 2 2 2 3 2 3" xfId="722" xr:uid="{00000000-0005-0000-0000-000055010000}"/>
    <cellStyle name="Input 2 2 2 3 2 4" xfId="760" xr:uid="{00000000-0005-0000-0000-000056010000}"/>
    <cellStyle name="Input 2 2 2 3 3" xfId="528" xr:uid="{00000000-0005-0000-0000-000057010000}"/>
    <cellStyle name="Input 2 2 2 3 4" xfId="686" xr:uid="{00000000-0005-0000-0000-000058010000}"/>
    <cellStyle name="Input 2 2 2 4" xfId="267" xr:uid="{00000000-0005-0000-0000-000059010000}"/>
    <cellStyle name="Input 2 2 2 4 2" xfId="381" xr:uid="{00000000-0005-0000-0000-00005A010000}"/>
    <cellStyle name="Input 2 2 2 4 2 2" xfId="553" xr:uid="{00000000-0005-0000-0000-00005B010000}"/>
    <cellStyle name="Input 2 2 2 4 2 3" xfId="627" xr:uid="{00000000-0005-0000-0000-00005C010000}"/>
    <cellStyle name="Input 2 2 2 4 3" xfId="524" xr:uid="{00000000-0005-0000-0000-00005D010000}"/>
    <cellStyle name="Input 2 2 2 4 4" xfId="564" xr:uid="{00000000-0005-0000-0000-00005E010000}"/>
    <cellStyle name="Input 2 2 2 5" xfId="696" xr:uid="{00000000-0005-0000-0000-00005F010000}"/>
    <cellStyle name="Input 2 2 2 6" xfId="744" xr:uid="{00000000-0005-0000-0000-000060010000}"/>
    <cellStyle name="Input 2 2 3" xfId="225" xr:uid="{00000000-0005-0000-0000-000061010000}"/>
    <cellStyle name="Input 2 2 3 2" xfId="244" xr:uid="{00000000-0005-0000-0000-000062010000}"/>
    <cellStyle name="Input 2 2 3 2 2" xfId="279" xr:uid="{00000000-0005-0000-0000-000063010000}"/>
    <cellStyle name="Input 2 2 3 2 2 2" xfId="393" xr:uid="{00000000-0005-0000-0000-000064010000}"/>
    <cellStyle name="Input 2 2 3 2 2 2 2" xfId="512" xr:uid="{00000000-0005-0000-0000-000065010000}"/>
    <cellStyle name="Input 2 2 3 2 2 2 3" xfId="554" xr:uid="{00000000-0005-0000-0000-000066010000}"/>
    <cellStyle name="Input 2 2 3 2 2 3" xfId="570" xr:uid="{00000000-0005-0000-0000-000067010000}"/>
    <cellStyle name="Input 2 2 3 2 2 4" xfId="531" xr:uid="{00000000-0005-0000-0000-000068010000}"/>
    <cellStyle name="Input 2 2 3 2 3" xfId="667" xr:uid="{00000000-0005-0000-0000-000069010000}"/>
    <cellStyle name="Input 2 2 3 2 4" xfId="720" xr:uid="{00000000-0005-0000-0000-00006A010000}"/>
    <cellStyle name="Input 2 2 3 3" xfId="261" xr:uid="{00000000-0005-0000-0000-00006B010000}"/>
    <cellStyle name="Input 2 2 3 3 2" xfId="375" xr:uid="{00000000-0005-0000-0000-00006C010000}"/>
    <cellStyle name="Input 2 2 3 3 2 2" xfId="584" xr:uid="{00000000-0005-0000-0000-00006D010000}"/>
    <cellStyle name="Input 2 2 3 3 2 3" xfId="677" xr:uid="{00000000-0005-0000-0000-00006E010000}"/>
    <cellStyle name="Input 2 2 3 3 3" xfId="544" xr:uid="{00000000-0005-0000-0000-00006F010000}"/>
    <cellStyle name="Input 2 2 3 3 4" xfId="733" xr:uid="{00000000-0005-0000-0000-000070010000}"/>
    <cellStyle name="Input 2 2 3 4" xfId="625" xr:uid="{00000000-0005-0000-0000-000071010000}"/>
    <cellStyle name="Input 2 2 3 5" xfId="734" xr:uid="{00000000-0005-0000-0000-000072010000}"/>
    <cellStyle name="Input 2 2 4" xfId="213" xr:uid="{00000000-0005-0000-0000-000073010000}"/>
    <cellStyle name="Input 2 2 4 2" xfId="264" xr:uid="{00000000-0005-0000-0000-000074010000}"/>
    <cellStyle name="Input 2 2 4 2 2" xfId="378" xr:uid="{00000000-0005-0000-0000-000075010000}"/>
    <cellStyle name="Input 2 2 4 2 2 2" xfId="705" xr:uid="{00000000-0005-0000-0000-000076010000}"/>
    <cellStyle name="Input 2 2 4 2 2 3" xfId="750" xr:uid="{00000000-0005-0000-0000-000077010000}"/>
    <cellStyle name="Input 2 2 4 2 3" xfId="663" xr:uid="{00000000-0005-0000-0000-000078010000}"/>
    <cellStyle name="Input 2 2 4 2 4" xfId="687" xr:uid="{00000000-0005-0000-0000-000079010000}"/>
    <cellStyle name="Input 2 2 4 3" xfId="678" xr:uid="{00000000-0005-0000-0000-00007A010000}"/>
    <cellStyle name="Input 2 2 4 4" xfId="634" xr:uid="{00000000-0005-0000-0000-00007B010000}"/>
    <cellStyle name="Input 2 2 5" xfId="252" xr:uid="{00000000-0005-0000-0000-00007C010000}"/>
    <cellStyle name="Input 2 2 5 2" xfId="366" xr:uid="{00000000-0005-0000-0000-00007D010000}"/>
    <cellStyle name="Input 2 2 5 2 2" xfId="560" xr:uid="{00000000-0005-0000-0000-00007E010000}"/>
    <cellStyle name="Input 2 2 5 2 3" xfId="690" xr:uid="{00000000-0005-0000-0000-00007F010000}"/>
    <cellStyle name="Input 2 2 5 3" xfId="527" xr:uid="{00000000-0005-0000-0000-000080010000}"/>
    <cellStyle name="Input 2 2 5 4" xfId="637" xr:uid="{00000000-0005-0000-0000-000081010000}"/>
    <cellStyle name="Input 2 2 6" xfId="574" xr:uid="{00000000-0005-0000-0000-000082010000}"/>
    <cellStyle name="Input 2 2 7" xfId="607" xr:uid="{00000000-0005-0000-0000-000083010000}"/>
    <cellStyle name="Input 2 3" xfId="159" xr:uid="{00000000-0005-0000-0000-000084010000}"/>
    <cellStyle name="Input 2 3 2" xfId="346" xr:uid="{00000000-0005-0000-0000-000085010000}"/>
    <cellStyle name="Input 2 3 2 2" xfId="548" xr:uid="{00000000-0005-0000-0000-000086010000}"/>
    <cellStyle name="Input 2 3 2 3" xfId="684" xr:uid="{00000000-0005-0000-0000-000087010000}"/>
    <cellStyle name="Input 2 3 3" xfId="568" xr:uid="{00000000-0005-0000-0000-000088010000}"/>
    <cellStyle name="Input 2 3 4" xfId="632" xr:uid="{00000000-0005-0000-0000-000089010000}"/>
    <cellStyle name="Input 3" xfId="321" xr:uid="{00000000-0005-0000-0000-00008A010000}"/>
    <cellStyle name="Input 3 2" xfId="710" xr:uid="{00000000-0005-0000-0000-00008B010000}"/>
    <cellStyle name="Input 3 3" xfId="753" xr:uid="{00000000-0005-0000-0000-00008C010000}"/>
    <cellStyle name="Input 4" xfId="435" xr:uid="{00000000-0005-0000-0000-00008D010000}"/>
    <cellStyle name="Input 4 2" xfId="579" xr:uid="{00000000-0005-0000-0000-00008E010000}"/>
    <cellStyle name="Input 4 3" xfId="671" xr:uid="{00000000-0005-0000-0000-00008F010000}"/>
    <cellStyle name="Input 5" xfId="52" xr:uid="{00000000-0005-0000-0000-000090010000}"/>
    <cellStyle name="Input 6" xfId="572" xr:uid="{00000000-0005-0000-0000-000091010000}"/>
    <cellStyle name="Input 7" xfId="590" xr:uid="{00000000-0005-0000-0000-000092010000}"/>
    <cellStyle name="Linked Cell 2" xfId="75" xr:uid="{00000000-0005-0000-0000-000093010000}"/>
    <cellStyle name="Linked Cell 2 2" xfId="160" xr:uid="{00000000-0005-0000-0000-000094010000}"/>
    <cellStyle name="Linked Cell 3" xfId="322" xr:uid="{00000000-0005-0000-0000-000095010000}"/>
    <cellStyle name="Linked Cell 4" xfId="436" xr:uid="{00000000-0005-0000-0000-000096010000}"/>
    <cellStyle name="Linked Cell 5" xfId="53" xr:uid="{00000000-0005-0000-0000-000097010000}"/>
    <cellStyle name="MS_Arabic" xfId="7" xr:uid="{00000000-0005-0000-0000-000098010000}"/>
    <cellStyle name="Neutral 2" xfId="71" xr:uid="{00000000-0005-0000-0000-000099010000}"/>
    <cellStyle name="Neutral 2 2" xfId="161" xr:uid="{00000000-0005-0000-0000-00009A010000}"/>
    <cellStyle name="Neutral 3" xfId="323" xr:uid="{00000000-0005-0000-0000-00009B010000}"/>
    <cellStyle name="Neutral 4" xfId="437" xr:uid="{00000000-0005-0000-0000-00009C010000}"/>
    <cellStyle name="Neutral 5" xfId="54" xr:uid="{00000000-0005-0000-0000-00009D010000}"/>
    <cellStyle name="Normal" xfId="0" builtinId="0"/>
    <cellStyle name="Normal 10" xfId="767" xr:uid="{00000000-0005-0000-0000-00009F010000}"/>
    <cellStyle name="Normal 11" xfId="768" xr:uid="{A346F4FA-EE97-4169-B203-5D37A1034B87}"/>
    <cellStyle name="Normal 2" xfId="8" xr:uid="{00000000-0005-0000-0000-0000A0010000}"/>
    <cellStyle name="Normal 2 2" xfId="14" xr:uid="{00000000-0005-0000-0000-0000A1010000}"/>
    <cellStyle name="Normal 2 2 2" xfId="163" xr:uid="{00000000-0005-0000-0000-0000A2010000}"/>
    <cellStyle name="Normal 2 2 3" xfId="162" xr:uid="{00000000-0005-0000-0000-0000A3010000}"/>
    <cellStyle name="Normal 2 3" xfId="164" xr:uid="{00000000-0005-0000-0000-0000A4010000}"/>
    <cellStyle name="Normal 2 3 2" xfId="165" xr:uid="{00000000-0005-0000-0000-0000A5010000}"/>
    <cellStyle name="Normal 2 4" xfId="55" xr:uid="{00000000-0005-0000-0000-0000A6010000}"/>
    <cellStyle name="Normal 2 4 2" xfId="195" xr:uid="{00000000-0005-0000-0000-0000A7010000}"/>
    <cellStyle name="Normal 2 4 3" xfId="324" xr:uid="{00000000-0005-0000-0000-0000A8010000}"/>
    <cellStyle name="Normal 2 5" xfId="107" xr:uid="{00000000-0005-0000-0000-0000A9010000}"/>
    <cellStyle name="Normal 3" xfId="9" xr:uid="{00000000-0005-0000-0000-0000AA010000}"/>
    <cellStyle name="Normal 3 2" xfId="114" xr:uid="{00000000-0005-0000-0000-0000AB010000}"/>
    <cellStyle name="Normal 3 3" xfId="204" xr:uid="{00000000-0005-0000-0000-0000AC010000}"/>
    <cellStyle name="Normal 3 3 2" xfId="358" xr:uid="{00000000-0005-0000-0000-0000AD010000}"/>
    <cellStyle name="Normal 3 3 2 2" xfId="498" xr:uid="{00000000-0005-0000-0000-0000AE010000}"/>
    <cellStyle name="Normal 3 3 3" xfId="466" xr:uid="{00000000-0005-0000-0000-0000AF010000}"/>
    <cellStyle name="Normal 3 4" xfId="106" xr:uid="{00000000-0005-0000-0000-0000B0010000}"/>
    <cellStyle name="Normal 3 5" xfId="61" xr:uid="{00000000-0005-0000-0000-0000B1010000}"/>
    <cellStyle name="Normal 38 4" xfId="166" xr:uid="{00000000-0005-0000-0000-0000B2010000}"/>
    <cellStyle name="Normal 4" xfId="10" xr:uid="{00000000-0005-0000-0000-0000B3010000}"/>
    <cellStyle name="Normal 4 2" xfId="167" xr:uid="{00000000-0005-0000-0000-0000B4010000}"/>
    <cellStyle name="Normal 4 2 2" xfId="215" xr:uid="{00000000-0005-0000-0000-0000B5010000}"/>
    <cellStyle name="Normal 4 2 2 2" xfId="360" xr:uid="{00000000-0005-0000-0000-0000B6010000}"/>
    <cellStyle name="Normal 4 2 2 2 2" xfId="500" xr:uid="{00000000-0005-0000-0000-0000B7010000}"/>
    <cellStyle name="Normal 4 2 2 3" xfId="469" xr:uid="{00000000-0005-0000-0000-0000B8010000}"/>
    <cellStyle name="Normal 4 2 3" xfId="347" xr:uid="{00000000-0005-0000-0000-0000B9010000}"/>
    <cellStyle name="Normal 4 2 3 2" xfId="490" xr:uid="{00000000-0005-0000-0000-0000BA010000}"/>
    <cellStyle name="Normal 4 2 4" xfId="458" xr:uid="{00000000-0005-0000-0000-0000BB010000}"/>
    <cellStyle name="Normal 4 3" xfId="185" xr:uid="{00000000-0005-0000-0000-0000BC010000}"/>
    <cellStyle name="Normal 4 3 2" xfId="217" xr:uid="{00000000-0005-0000-0000-0000BD010000}"/>
    <cellStyle name="Normal 4 3 2 2" xfId="362" xr:uid="{00000000-0005-0000-0000-0000BE010000}"/>
    <cellStyle name="Normal 4 3 2 2 2" xfId="502" xr:uid="{00000000-0005-0000-0000-0000BF010000}"/>
    <cellStyle name="Normal 4 3 2 3" xfId="471" xr:uid="{00000000-0005-0000-0000-0000C0010000}"/>
    <cellStyle name="Normal 4 3 3" xfId="353" xr:uid="{00000000-0005-0000-0000-0000C1010000}"/>
    <cellStyle name="Normal 4 3 3 2" xfId="493" xr:uid="{00000000-0005-0000-0000-0000C2010000}"/>
    <cellStyle name="Normal 4 3 4" xfId="461" xr:uid="{00000000-0005-0000-0000-0000C3010000}"/>
    <cellStyle name="Normal 4 4" xfId="199" xr:uid="{00000000-0005-0000-0000-0000C4010000}"/>
    <cellStyle name="Normal 4 4 2" xfId="356" xr:uid="{00000000-0005-0000-0000-0000C5010000}"/>
    <cellStyle name="Normal 4 4 2 2" xfId="496" xr:uid="{00000000-0005-0000-0000-0000C6010000}"/>
    <cellStyle name="Normal 4 4 3" xfId="464" xr:uid="{00000000-0005-0000-0000-0000C7010000}"/>
    <cellStyle name="Normal 4 5" xfId="105" xr:uid="{00000000-0005-0000-0000-0000C8010000}"/>
    <cellStyle name="Normal 4 5 2" xfId="344" xr:uid="{00000000-0005-0000-0000-0000C9010000}"/>
    <cellStyle name="Normal 4 5 2 2" xfId="489" xr:uid="{00000000-0005-0000-0000-0000CA010000}"/>
    <cellStyle name="Normal 4 5 3" xfId="457" xr:uid="{00000000-0005-0000-0000-0000CB010000}"/>
    <cellStyle name="Normal 4 6" xfId="330" xr:uid="{00000000-0005-0000-0000-0000CC010000}"/>
    <cellStyle name="Normal 4 6 2" xfId="475" xr:uid="{00000000-0005-0000-0000-0000CD010000}"/>
    <cellStyle name="Normal 4 7" xfId="443" xr:uid="{00000000-0005-0000-0000-0000CE010000}"/>
    <cellStyle name="Normal 4 8" xfId="63" xr:uid="{00000000-0005-0000-0000-0000CF010000}"/>
    <cellStyle name="Normal 40" xfId="168" xr:uid="{00000000-0005-0000-0000-0000D0010000}"/>
    <cellStyle name="Normal 40 2" xfId="169" xr:uid="{00000000-0005-0000-0000-0000D1010000}"/>
    <cellStyle name="Normal 40 2 2" xfId="170" xr:uid="{00000000-0005-0000-0000-0000D2010000}"/>
    <cellStyle name="Normal 47" xfId="171" xr:uid="{00000000-0005-0000-0000-0000D3010000}"/>
    <cellStyle name="Normal 49" xfId="172" xr:uid="{00000000-0005-0000-0000-0000D4010000}"/>
    <cellStyle name="Normal 5" xfId="11" xr:uid="{00000000-0005-0000-0000-0000D5010000}"/>
    <cellStyle name="Normal 5 2" xfId="173" xr:uid="{00000000-0005-0000-0000-0000D6010000}"/>
    <cellStyle name="Normal 5 2 2" xfId="216" xr:uid="{00000000-0005-0000-0000-0000D7010000}"/>
    <cellStyle name="Normal 5 2 2 2" xfId="361" xr:uid="{00000000-0005-0000-0000-0000D8010000}"/>
    <cellStyle name="Normal 5 2 2 2 2" xfId="501" xr:uid="{00000000-0005-0000-0000-0000D9010000}"/>
    <cellStyle name="Normal 5 2 2 3" xfId="470" xr:uid="{00000000-0005-0000-0000-0000DA010000}"/>
    <cellStyle name="Normal 5 2 3" xfId="348" xr:uid="{00000000-0005-0000-0000-0000DB010000}"/>
    <cellStyle name="Normal 5 2 3 2" xfId="491" xr:uid="{00000000-0005-0000-0000-0000DC010000}"/>
    <cellStyle name="Normal 5 2 4" xfId="459" xr:uid="{00000000-0005-0000-0000-0000DD010000}"/>
    <cellStyle name="Normal 5 3" xfId="189" xr:uid="{00000000-0005-0000-0000-0000DE010000}"/>
    <cellStyle name="Normal 5 3 2" xfId="218" xr:uid="{00000000-0005-0000-0000-0000DF010000}"/>
    <cellStyle name="Normal 5 3 2 2" xfId="363" xr:uid="{00000000-0005-0000-0000-0000E0010000}"/>
    <cellStyle name="Normal 5 3 2 2 2" xfId="503" xr:uid="{00000000-0005-0000-0000-0000E1010000}"/>
    <cellStyle name="Normal 5 3 2 3" xfId="472" xr:uid="{00000000-0005-0000-0000-0000E2010000}"/>
    <cellStyle name="Normal 5 3 3" xfId="354" xr:uid="{00000000-0005-0000-0000-0000E3010000}"/>
    <cellStyle name="Normal 5 3 3 2" xfId="494" xr:uid="{00000000-0005-0000-0000-0000E4010000}"/>
    <cellStyle name="Normal 5 3 4" xfId="462" xr:uid="{00000000-0005-0000-0000-0000E5010000}"/>
    <cellStyle name="Normal 5 4" xfId="203" xr:uid="{00000000-0005-0000-0000-0000E6010000}"/>
    <cellStyle name="Normal 5 4 2" xfId="357" xr:uid="{00000000-0005-0000-0000-0000E7010000}"/>
    <cellStyle name="Normal 5 4 2 2" xfId="497" xr:uid="{00000000-0005-0000-0000-0000E8010000}"/>
    <cellStyle name="Normal 5 4 3" xfId="465" xr:uid="{00000000-0005-0000-0000-0000E9010000}"/>
    <cellStyle name="Normal 52" xfId="174" xr:uid="{00000000-0005-0000-0000-0000EA010000}"/>
    <cellStyle name="Normal 6" xfId="193" xr:uid="{00000000-0005-0000-0000-0000EB010000}"/>
    <cellStyle name="Normal 7" xfId="207" xr:uid="{00000000-0005-0000-0000-0000EC010000}"/>
    <cellStyle name="Normal 8" xfId="286" xr:uid="{00000000-0005-0000-0000-0000ED010000}"/>
    <cellStyle name="Normal 9" xfId="400" xr:uid="{00000000-0005-0000-0000-0000EE010000}"/>
    <cellStyle name="Normal 9 2" xfId="507" xr:uid="{00000000-0005-0000-0000-0000EF010000}"/>
    <cellStyle name="Normal_الأصلية والمناقلات" xfId="12" xr:uid="{00000000-0005-0000-0000-0000F0010000}"/>
    <cellStyle name="Note 2" xfId="78" xr:uid="{00000000-0005-0000-0000-0000F1010000}"/>
    <cellStyle name="Note 2 2" xfId="186" xr:uid="{00000000-0005-0000-0000-0000F2010000}"/>
    <cellStyle name="Note 2 2 2" xfId="227" xr:uid="{00000000-0005-0000-0000-0000F3010000}"/>
    <cellStyle name="Note 2 2 2 2" xfId="236" xr:uid="{00000000-0005-0000-0000-0000F4010000}"/>
    <cellStyle name="Note 2 2 2 2 2" xfId="271" xr:uid="{00000000-0005-0000-0000-0000F5010000}"/>
    <cellStyle name="Note 2 2 2 2 2 2" xfId="385" xr:uid="{00000000-0005-0000-0000-0000F6010000}"/>
    <cellStyle name="Note 2 2 2 2 2 2 2" xfId="657" xr:uid="{00000000-0005-0000-0000-0000F7010000}"/>
    <cellStyle name="Note 2 2 2 2 2 2 3" xfId="648" xr:uid="{00000000-0005-0000-0000-0000F8010000}"/>
    <cellStyle name="Note 2 2 2 2 2 3" xfId="576" xr:uid="{00000000-0005-0000-0000-0000F9010000}"/>
    <cellStyle name="Note 2 2 2 2 2 4" xfId="682" xr:uid="{00000000-0005-0000-0000-0000FA010000}"/>
    <cellStyle name="Note 2 2 2 2 3" xfId="546" xr:uid="{00000000-0005-0000-0000-0000FB010000}"/>
    <cellStyle name="Note 2 2 2 2 4" xfId="610" xr:uid="{00000000-0005-0000-0000-0000FC010000}"/>
    <cellStyle name="Note 2 2 2 3" xfId="246" xr:uid="{00000000-0005-0000-0000-0000FD010000}"/>
    <cellStyle name="Note 2 2 2 3 2" xfId="281" xr:uid="{00000000-0005-0000-0000-0000FE010000}"/>
    <cellStyle name="Note 2 2 2 3 2 2" xfId="395" xr:uid="{00000000-0005-0000-0000-0000FF010000}"/>
    <cellStyle name="Note 2 2 2 3 2 2 2" xfId="655" xr:uid="{00000000-0005-0000-0000-000000020000}"/>
    <cellStyle name="Note 2 2 2 3 2 2 3" xfId="556" xr:uid="{00000000-0005-0000-0000-000001020000}"/>
    <cellStyle name="Note 2 2 2 3 2 3" xfId="521" xr:uid="{00000000-0005-0000-0000-000002020000}"/>
    <cellStyle name="Note 2 2 2 3 2 4" xfId="670" xr:uid="{00000000-0005-0000-0000-000003020000}"/>
    <cellStyle name="Note 2 2 2 3 3" xfId="542" xr:uid="{00000000-0005-0000-0000-000004020000}"/>
    <cellStyle name="Note 2 2 2 3 4" xfId="563" xr:uid="{00000000-0005-0000-0000-000005020000}"/>
    <cellStyle name="Note 2 2 2 4" xfId="266" xr:uid="{00000000-0005-0000-0000-000006020000}"/>
    <cellStyle name="Note 2 2 2 4 2" xfId="380" xr:uid="{00000000-0005-0000-0000-000007020000}"/>
    <cellStyle name="Note 2 2 2 4 2 2" xfId="583" xr:uid="{00000000-0005-0000-0000-000008020000}"/>
    <cellStyle name="Note 2 2 2 4 2 3" xfId="520" xr:uid="{00000000-0005-0000-0000-000009020000}"/>
    <cellStyle name="Note 2 2 2 4 3" xfId="551" xr:uid="{00000000-0005-0000-0000-00000A020000}"/>
    <cellStyle name="Note 2 2 2 4 4" xfId="730" xr:uid="{00000000-0005-0000-0000-00000B020000}"/>
    <cellStyle name="Note 2 2 2 5" xfId="642" xr:uid="{00000000-0005-0000-0000-00000C020000}"/>
    <cellStyle name="Note 2 2 2 6" xfId="606" xr:uid="{00000000-0005-0000-0000-00000D020000}"/>
    <cellStyle name="Note 2 2 3" xfId="226" xr:uid="{00000000-0005-0000-0000-00000E020000}"/>
    <cellStyle name="Note 2 2 3 2" xfId="245" xr:uid="{00000000-0005-0000-0000-00000F020000}"/>
    <cellStyle name="Note 2 2 3 2 2" xfId="280" xr:uid="{00000000-0005-0000-0000-000010020000}"/>
    <cellStyle name="Note 2 2 3 2 2 2" xfId="394" xr:uid="{00000000-0005-0000-0000-000011020000}"/>
    <cellStyle name="Note 2 2 3 2 2 2 2" xfId="702" xr:uid="{00000000-0005-0000-0000-000012020000}"/>
    <cellStyle name="Note 2 2 3 2 2 2 3" xfId="747" xr:uid="{00000000-0005-0000-0000-000013020000}"/>
    <cellStyle name="Note 2 2 3 2 2 3" xfId="538" xr:uid="{00000000-0005-0000-0000-000014020000}"/>
    <cellStyle name="Note 2 2 3 2 2 4" xfId="569" xr:uid="{00000000-0005-0000-0000-000015020000}"/>
    <cellStyle name="Note 2 2 3 2 3" xfId="599" xr:uid="{00000000-0005-0000-0000-000016020000}"/>
    <cellStyle name="Note 2 2 3 2 4" xfId="629" xr:uid="{00000000-0005-0000-0000-000017020000}"/>
    <cellStyle name="Note 2 2 3 3" xfId="262" xr:uid="{00000000-0005-0000-0000-000018020000}"/>
    <cellStyle name="Note 2 2 3 3 2" xfId="376" xr:uid="{00000000-0005-0000-0000-000019020000}"/>
    <cellStyle name="Note 2 2 3 3 2 2" xfId="555" xr:uid="{00000000-0005-0000-0000-00001A020000}"/>
    <cellStyle name="Note 2 2 3 3 2 3" xfId="566" xr:uid="{00000000-0005-0000-0000-00001B020000}"/>
    <cellStyle name="Note 2 2 3 3 3" xfId="525" xr:uid="{00000000-0005-0000-0000-00001C020000}"/>
    <cellStyle name="Note 2 2 3 3 4" xfId="640" xr:uid="{00000000-0005-0000-0000-00001D020000}"/>
    <cellStyle name="Note 2 2 3 4" xfId="692" xr:uid="{00000000-0005-0000-0000-00001E020000}"/>
    <cellStyle name="Note 2 2 3 5" xfId="741" xr:uid="{00000000-0005-0000-0000-00001F020000}"/>
    <cellStyle name="Note 2 2 4" xfId="232" xr:uid="{00000000-0005-0000-0000-000020020000}"/>
    <cellStyle name="Note 2 2 4 2" xfId="263" xr:uid="{00000000-0005-0000-0000-000021020000}"/>
    <cellStyle name="Note 2 2 4 2 2" xfId="377" xr:uid="{00000000-0005-0000-0000-000022020000}"/>
    <cellStyle name="Note 2 2 4 2 2 2" xfId="516" xr:uid="{00000000-0005-0000-0000-000023020000}"/>
    <cellStyle name="Note 2 2 4 2 2 3" xfId="573" xr:uid="{00000000-0005-0000-0000-000024020000}"/>
    <cellStyle name="Note 2 2 4 2 3" xfId="712" xr:uid="{00000000-0005-0000-0000-000025020000}"/>
    <cellStyle name="Note 2 2 4 2 4" xfId="754" xr:uid="{00000000-0005-0000-0000-000026020000}"/>
    <cellStyle name="Note 2 2 4 3" xfId="644" xr:uid="{00000000-0005-0000-0000-000027020000}"/>
    <cellStyle name="Note 2 2 4 4" xfId="718" xr:uid="{00000000-0005-0000-0000-000028020000}"/>
    <cellStyle name="Note 2 2 5" xfId="251" xr:uid="{00000000-0005-0000-0000-000029020000}"/>
    <cellStyle name="Note 2 2 5 2" xfId="365" xr:uid="{00000000-0005-0000-0000-00002A020000}"/>
    <cellStyle name="Note 2 2 5 2 2" xfId="586" xr:uid="{00000000-0005-0000-0000-00002B020000}"/>
    <cellStyle name="Note 2 2 5 2 3" xfId="620" xr:uid="{00000000-0005-0000-0000-00002C020000}"/>
    <cellStyle name="Note 2 2 5 3" xfId="541" xr:uid="{00000000-0005-0000-0000-00002D020000}"/>
    <cellStyle name="Note 2 2 5 4" xfId="62" xr:uid="{00000000-0005-0000-0000-00002E020000}"/>
    <cellStyle name="Note 2 2 6" xfId="616" xr:uid="{00000000-0005-0000-0000-00002F020000}"/>
    <cellStyle name="Note 2 2 7" xfId="537" xr:uid="{00000000-0005-0000-0000-000030020000}"/>
    <cellStyle name="Note 2 3" xfId="175" xr:uid="{00000000-0005-0000-0000-000031020000}"/>
    <cellStyle name="Note 2 3 2" xfId="349" xr:uid="{00000000-0005-0000-0000-000032020000}"/>
    <cellStyle name="Note 2 3 2 2" xfId="662" xr:uid="{00000000-0005-0000-0000-000033020000}"/>
    <cellStyle name="Note 2 3 2 3" xfId="674" xr:uid="{00000000-0005-0000-0000-000034020000}"/>
    <cellStyle name="Note 2 3 3" xfId="723" xr:uid="{00000000-0005-0000-0000-000035020000}"/>
    <cellStyle name="Note 2 3 4" xfId="761" xr:uid="{00000000-0005-0000-0000-000036020000}"/>
    <cellStyle name="Note 2 4" xfId="331" xr:uid="{00000000-0005-0000-0000-000037020000}"/>
    <cellStyle name="Note 2 4 2" xfId="476" xr:uid="{00000000-0005-0000-0000-000038020000}"/>
    <cellStyle name="Note 2 5" xfId="444" xr:uid="{00000000-0005-0000-0000-000039020000}"/>
    <cellStyle name="Note 3" xfId="176" xr:uid="{00000000-0005-0000-0000-00003A020000}"/>
    <cellStyle name="Note 3 2" xfId="190" xr:uid="{00000000-0005-0000-0000-00003B020000}"/>
    <cellStyle name="Note 3 2 2" xfId="219" xr:uid="{00000000-0005-0000-0000-00003C020000}"/>
    <cellStyle name="Note 3 2 2 2" xfId="364" xr:uid="{00000000-0005-0000-0000-00003D020000}"/>
    <cellStyle name="Note 3 2 2 2 2" xfId="504" xr:uid="{00000000-0005-0000-0000-00003E020000}"/>
    <cellStyle name="Note 3 2 2 3" xfId="473" xr:uid="{00000000-0005-0000-0000-00003F020000}"/>
    <cellStyle name="Note 3 2 3" xfId="355" xr:uid="{00000000-0005-0000-0000-000040020000}"/>
    <cellStyle name="Note 3 2 3 2" xfId="495" xr:uid="{00000000-0005-0000-0000-000041020000}"/>
    <cellStyle name="Note 3 2 4" xfId="463" xr:uid="{00000000-0005-0000-0000-000042020000}"/>
    <cellStyle name="Note 3 3" xfId="209" xr:uid="{00000000-0005-0000-0000-000043020000}"/>
    <cellStyle name="Note 3 3 2" xfId="359" xr:uid="{00000000-0005-0000-0000-000044020000}"/>
    <cellStyle name="Note 3 3 2 2" xfId="499" xr:uid="{00000000-0005-0000-0000-000045020000}"/>
    <cellStyle name="Note 3 3 3" xfId="467" xr:uid="{00000000-0005-0000-0000-000046020000}"/>
    <cellStyle name="Note 3 4" xfId="350" xr:uid="{00000000-0005-0000-0000-000047020000}"/>
    <cellStyle name="Note 3 4 2" xfId="492" xr:uid="{00000000-0005-0000-0000-000048020000}"/>
    <cellStyle name="Note 3 5" xfId="460" xr:uid="{00000000-0005-0000-0000-000049020000}"/>
    <cellStyle name="Note 4" xfId="325" xr:uid="{00000000-0005-0000-0000-00004A020000}"/>
    <cellStyle name="Note 4 2" xfId="685" xr:uid="{00000000-0005-0000-0000-00004B020000}"/>
    <cellStyle name="Note 4 3" xfId="652" xr:uid="{00000000-0005-0000-0000-00004C020000}"/>
    <cellStyle name="Note 5" xfId="438" xr:uid="{00000000-0005-0000-0000-00004D020000}"/>
    <cellStyle name="Note 5 2" xfId="699" xr:uid="{00000000-0005-0000-0000-00004E020000}"/>
    <cellStyle name="Note 5 3" xfId="745" xr:uid="{00000000-0005-0000-0000-00004F020000}"/>
    <cellStyle name="Note 6" xfId="56" xr:uid="{00000000-0005-0000-0000-000050020000}"/>
    <cellStyle name="Note 7" xfId="688" xr:uid="{00000000-0005-0000-0000-000051020000}"/>
    <cellStyle name="Note 8" xfId="726" xr:uid="{00000000-0005-0000-0000-000052020000}"/>
    <cellStyle name="Output 2" xfId="73" xr:uid="{00000000-0005-0000-0000-000053020000}"/>
    <cellStyle name="Output 2 2" xfId="191" xr:uid="{00000000-0005-0000-0000-000054020000}"/>
    <cellStyle name="Output 2 2 2" xfId="230" xr:uid="{00000000-0005-0000-0000-000055020000}"/>
    <cellStyle name="Output 2 2 2 2" xfId="239" xr:uid="{00000000-0005-0000-0000-000056020000}"/>
    <cellStyle name="Output 2 2 2 2 2" xfId="274" xr:uid="{00000000-0005-0000-0000-000057020000}"/>
    <cellStyle name="Output 2 2 2 2 2 2" xfId="388" xr:uid="{00000000-0005-0000-0000-000058020000}"/>
    <cellStyle name="Output 2 2 2 2 2 2 2" xfId="513" xr:uid="{00000000-0005-0000-0000-000059020000}"/>
    <cellStyle name="Output 2 2 2 2 2 2 3" xfId="558" xr:uid="{00000000-0005-0000-0000-00005A020000}"/>
    <cellStyle name="Output 2 2 2 2 2 3" xfId="575" xr:uid="{00000000-0005-0000-0000-00005B020000}"/>
    <cellStyle name="Output 2 2 2 2 2 4" xfId="735" xr:uid="{00000000-0005-0000-0000-00005C020000}"/>
    <cellStyle name="Output 2 2 2 2 3" xfId="668" xr:uid="{00000000-0005-0000-0000-00005D020000}"/>
    <cellStyle name="Output 2 2 2 2 4" xfId="624" xr:uid="{00000000-0005-0000-0000-00005E020000}"/>
    <cellStyle name="Output 2 2 2 3" xfId="249" xr:uid="{00000000-0005-0000-0000-00005F020000}"/>
    <cellStyle name="Output 2 2 2 3 2" xfId="284" xr:uid="{00000000-0005-0000-0000-000060020000}"/>
    <cellStyle name="Output 2 2 2 3 2 2" xfId="398" xr:uid="{00000000-0005-0000-0000-000061020000}"/>
    <cellStyle name="Output 2 2 2 3 2 2 2" xfId="511" xr:uid="{00000000-0005-0000-0000-000062020000}"/>
    <cellStyle name="Output 2 2 2 3 2 2 3" xfId="533" xr:uid="{00000000-0005-0000-0000-000063020000}"/>
    <cellStyle name="Output 2 2 2 3 2 3" xfId="740" xr:uid="{00000000-0005-0000-0000-000064020000}"/>
    <cellStyle name="Output 2 2 2 3 2 4" xfId="766" xr:uid="{00000000-0005-0000-0000-000065020000}"/>
    <cellStyle name="Output 2 2 2 3 3" xfId="666" xr:uid="{00000000-0005-0000-0000-000066020000}"/>
    <cellStyle name="Output 2 2 2 3 4" xfId="719" xr:uid="{00000000-0005-0000-0000-000067020000}"/>
    <cellStyle name="Output 2 2 2 4" xfId="269" xr:uid="{00000000-0005-0000-0000-000068020000}"/>
    <cellStyle name="Output 2 2 2 4 2" xfId="383" xr:uid="{00000000-0005-0000-0000-000069020000}"/>
    <cellStyle name="Output 2 2 2 4 2 2" xfId="514" xr:uid="{00000000-0005-0000-0000-00006A020000}"/>
    <cellStyle name="Output 2 2 2 4 2 3" xfId="589" xr:uid="{00000000-0005-0000-0000-00006B020000}"/>
    <cellStyle name="Output 2 2 2 4 3" xfId="608" xr:uid="{00000000-0005-0000-0000-00006C020000}"/>
    <cellStyle name="Output 2 2 2 4 4" xfId="672" xr:uid="{00000000-0005-0000-0000-00006D020000}"/>
    <cellStyle name="Output 2 2 2 5" xfId="633" xr:uid="{00000000-0005-0000-0000-00006E020000}"/>
    <cellStyle name="Output 2 2 2 6" xfId="643" xr:uid="{00000000-0005-0000-0000-00006F020000}"/>
    <cellStyle name="Output 2 2 3" xfId="223" xr:uid="{00000000-0005-0000-0000-000070020000}"/>
    <cellStyle name="Output 2 2 3 2" xfId="242" xr:uid="{00000000-0005-0000-0000-000071020000}"/>
    <cellStyle name="Output 2 2 3 2 2" xfId="277" xr:uid="{00000000-0005-0000-0000-000072020000}"/>
    <cellStyle name="Output 2 2 3 2 2 2" xfId="391" xr:uid="{00000000-0005-0000-0000-000073020000}"/>
    <cellStyle name="Output 2 2 3 2 2 2 2" xfId="581" xr:uid="{00000000-0005-0000-0000-000074020000}"/>
    <cellStyle name="Output 2 2 3 2 2 2 3" xfId="547" xr:uid="{00000000-0005-0000-0000-000075020000}"/>
    <cellStyle name="Output 2 2 3 2 2 3" xfId="594" xr:uid="{00000000-0005-0000-0000-000076020000}"/>
    <cellStyle name="Output 2 2 3 2 2 4" xfId="649" xr:uid="{00000000-0005-0000-0000-000077020000}"/>
    <cellStyle name="Output 2 2 3 2 3" xfId="529" xr:uid="{00000000-0005-0000-0000-000078020000}"/>
    <cellStyle name="Output 2 2 3 2 4" xfId="577" xr:uid="{00000000-0005-0000-0000-000079020000}"/>
    <cellStyle name="Output 2 2 3 3" xfId="259" xr:uid="{00000000-0005-0000-0000-00007A020000}"/>
    <cellStyle name="Output 2 2 3 3 2" xfId="373" xr:uid="{00000000-0005-0000-0000-00007B020000}"/>
    <cellStyle name="Output 2 2 3 3 2 2" xfId="706" xr:uid="{00000000-0005-0000-0000-00007C020000}"/>
    <cellStyle name="Output 2 2 3 3 2 3" xfId="751" xr:uid="{00000000-0005-0000-0000-00007D020000}"/>
    <cellStyle name="Output 2 2 3 3 3" xfId="664" xr:uid="{00000000-0005-0000-0000-00007E020000}"/>
    <cellStyle name="Output 2 2 3 3 4" xfId="510" xr:uid="{00000000-0005-0000-0000-00007F020000}"/>
    <cellStyle name="Output 2 2 3 4" xfId="646" xr:uid="{00000000-0005-0000-0000-000080020000}"/>
    <cellStyle name="Output 2 2 3 5" xfId="34" xr:uid="{00000000-0005-0000-0000-000081020000}"/>
    <cellStyle name="Output 2 2 4" xfId="212" xr:uid="{00000000-0005-0000-0000-000082020000}"/>
    <cellStyle name="Output 2 2 4 2" xfId="256" xr:uid="{00000000-0005-0000-0000-000083020000}"/>
    <cellStyle name="Output 2 2 4 2 2" xfId="370" xr:uid="{00000000-0005-0000-0000-000084020000}"/>
    <cellStyle name="Output 2 2 4 2 2 2" xfId="585" xr:uid="{00000000-0005-0000-0000-000085020000}"/>
    <cellStyle name="Output 2 2 4 2 2 3" xfId="645" xr:uid="{00000000-0005-0000-0000-000086020000}"/>
    <cellStyle name="Output 2 2 4 2 3" xfId="540" xr:uid="{00000000-0005-0000-0000-000087020000}"/>
    <cellStyle name="Output 2 2 4 2 4" xfId="698" xr:uid="{00000000-0005-0000-0000-000088020000}"/>
    <cellStyle name="Output 2 2 4 3" xfId="669" xr:uid="{00000000-0005-0000-0000-000089020000}"/>
    <cellStyle name="Output 2 2 4 4" xfId="618" xr:uid="{00000000-0005-0000-0000-00008A020000}"/>
    <cellStyle name="Output 2 2 5" xfId="254" xr:uid="{00000000-0005-0000-0000-00008B020000}"/>
    <cellStyle name="Output 2 2 5 2" xfId="368" xr:uid="{00000000-0005-0000-0000-00008C020000}"/>
    <cellStyle name="Output 2 2 5 2 2" xfId="707" xr:uid="{00000000-0005-0000-0000-00008D020000}"/>
    <cellStyle name="Output 2 2 5 2 3" xfId="752" xr:uid="{00000000-0005-0000-0000-00008E020000}"/>
    <cellStyle name="Output 2 2 5 3" xfId="665" xr:uid="{00000000-0005-0000-0000-00008F020000}"/>
    <cellStyle name="Output 2 2 5 4" xfId="592" xr:uid="{00000000-0005-0000-0000-000090020000}"/>
    <cellStyle name="Output 2 2 6" xfId="614" xr:uid="{00000000-0005-0000-0000-000091020000}"/>
    <cellStyle name="Output 2 2 7" xfId="626" xr:uid="{00000000-0005-0000-0000-000092020000}"/>
    <cellStyle name="Output 2 3" xfId="177" xr:uid="{00000000-0005-0000-0000-000093020000}"/>
    <cellStyle name="Output 2 3 2" xfId="351" xr:uid="{00000000-0005-0000-0000-000094020000}"/>
    <cellStyle name="Output 2 3 2 2" xfId="545" xr:uid="{00000000-0005-0000-0000-000095020000}"/>
    <cellStyle name="Output 2 3 2 3" xfId="691" xr:uid="{00000000-0005-0000-0000-000096020000}"/>
    <cellStyle name="Output 2 3 3" xfId="683" xr:uid="{00000000-0005-0000-0000-000097020000}"/>
    <cellStyle name="Output 2 3 4" xfId="693" xr:uid="{00000000-0005-0000-0000-000098020000}"/>
    <cellStyle name="Output 3" xfId="326" xr:uid="{00000000-0005-0000-0000-000099020000}"/>
    <cellStyle name="Output 3 2" xfId="636" xr:uid="{00000000-0005-0000-0000-00009A020000}"/>
    <cellStyle name="Output 3 3" xfId="623" xr:uid="{00000000-0005-0000-0000-00009B020000}"/>
    <cellStyle name="Output 4" xfId="439" xr:uid="{00000000-0005-0000-0000-00009C020000}"/>
    <cellStyle name="Output 4 2" xfId="653" xr:uid="{00000000-0005-0000-0000-00009D020000}"/>
    <cellStyle name="Output 4 3" xfId="697" xr:uid="{00000000-0005-0000-0000-00009E020000}"/>
    <cellStyle name="Output 5" xfId="57" xr:uid="{00000000-0005-0000-0000-00009F020000}"/>
    <cellStyle name="Output 6" xfId="639" xr:uid="{00000000-0005-0000-0000-0000A0020000}"/>
    <cellStyle name="Output 7" xfId="725" xr:uid="{00000000-0005-0000-0000-0000A1020000}"/>
    <cellStyle name="Percent 2" xfId="110" xr:uid="{00000000-0005-0000-0000-0000A2020000}"/>
    <cellStyle name="Percent 2 2" xfId="112" xr:uid="{00000000-0005-0000-0000-0000A3020000}"/>
    <cellStyle name="Percent 2 3" xfId="210" xr:uid="{00000000-0005-0000-0000-0000A4020000}"/>
    <cellStyle name="Percent 3" xfId="109" xr:uid="{00000000-0005-0000-0000-0000A5020000}"/>
    <cellStyle name="Percent 4" xfId="196" xr:uid="{00000000-0005-0000-0000-0000A6020000}"/>
    <cellStyle name="Title 2" xfId="64" xr:uid="{00000000-0005-0000-0000-0000A7020000}"/>
    <cellStyle name="Title 2 2" xfId="178" xr:uid="{00000000-0005-0000-0000-0000A8020000}"/>
    <cellStyle name="Title 3" xfId="327" xr:uid="{00000000-0005-0000-0000-0000A9020000}"/>
    <cellStyle name="Title 4" xfId="440" xr:uid="{00000000-0005-0000-0000-0000AA020000}"/>
    <cellStyle name="Title 5" xfId="58" xr:uid="{00000000-0005-0000-0000-0000AB020000}"/>
    <cellStyle name="Total 2" xfId="80" xr:uid="{00000000-0005-0000-0000-0000AC020000}"/>
    <cellStyle name="Total 2 2" xfId="192" xr:uid="{00000000-0005-0000-0000-0000AD020000}"/>
    <cellStyle name="Total 2 2 2" xfId="231" xr:uid="{00000000-0005-0000-0000-0000AE020000}"/>
    <cellStyle name="Total 2 2 2 2" xfId="240" xr:uid="{00000000-0005-0000-0000-0000AF020000}"/>
    <cellStyle name="Total 2 2 2 2 2" xfId="275" xr:uid="{00000000-0005-0000-0000-0000B0020000}"/>
    <cellStyle name="Total 2 2 2 2 2 2" xfId="389" xr:uid="{00000000-0005-0000-0000-0000B1020000}"/>
    <cellStyle name="Total 2 2 2 2 2 2 2" xfId="703" xr:uid="{00000000-0005-0000-0000-0000B2020000}"/>
    <cellStyle name="Total 2 2 2 2 2 2 3" xfId="748" xr:uid="{00000000-0005-0000-0000-0000B3020000}"/>
    <cellStyle name="Total 2 2 2 2 2 3" xfId="619" xr:uid="{00000000-0005-0000-0000-0000B4020000}"/>
    <cellStyle name="Total 2 2 2 2 2 4" xfId="604" xr:uid="{00000000-0005-0000-0000-0000B5020000}"/>
    <cellStyle name="Total 2 2 2 2 3" xfId="600" xr:uid="{00000000-0005-0000-0000-0000B6020000}"/>
    <cellStyle name="Total 2 2 2 2 4" xfId="539" xr:uid="{00000000-0005-0000-0000-0000B7020000}"/>
    <cellStyle name="Total 2 2 2 3" xfId="250" xr:uid="{00000000-0005-0000-0000-0000B8020000}"/>
    <cellStyle name="Total 2 2 2 3 2" xfId="285" xr:uid="{00000000-0005-0000-0000-0000B9020000}"/>
    <cellStyle name="Total 2 2 2 3 2 2" xfId="399" xr:uid="{00000000-0005-0000-0000-0000BA020000}"/>
    <cellStyle name="Total 2 2 2 3 2 2 2" xfId="701" xr:uid="{00000000-0005-0000-0000-0000BB020000}"/>
    <cellStyle name="Total 2 2 2 3 2 2 3" xfId="746" xr:uid="{00000000-0005-0000-0000-0000BC020000}"/>
    <cellStyle name="Total 2 2 2 3 2 3" xfId="739" xr:uid="{00000000-0005-0000-0000-0000BD020000}"/>
    <cellStyle name="Total 2 2 2 3 2 4" xfId="765" xr:uid="{00000000-0005-0000-0000-0000BE020000}"/>
    <cellStyle name="Total 2 2 2 3 3" xfId="598" xr:uid="{00000000-0005-0000-0000-0000BF020000}"/>
    <cellStyle name="Total 2 2 2 3 4" xfId="728" xr:uid="{00000000-0005-0000-0000-0000C0020000}"/>
    <cellStyle name="Total 2 2 2 4" xfId="270" xr:uid="{00000000-0005-0000-0000-0000C1020000}"/>
    <cellStyle name="Total 2 2 2 4 2" xfId="384" xr:uid="{00000000-0005-0000-0000-0000C2020000}"/>
    <cellStyle name="Total 2 2 2 4 2 2" xfId="704" xr:uid="{00000000-0005-0000-0000-0000C3020000}"/>
    <cellStyle name="Total 2 2 2 4 2 3" xfId="749" xr:uid="{00000000-0005-0000-0000-0000C4020000}"/>
    <cellStyle name="Total 2 2 2 4 3" xfId="609" xr:uid="{00000000-0005-0000-0000-0000C5020000}"/>
    <cellStyle name="Total 2 2 2 4 4" xfId="729" xr:uid="{00000000-0005-0000-0000-0000C6020000}"/>
    <cellStyle name="Total 2 2 2 5" xfId="694" xr:uid="{00000000-0005-0000-0000-0000C7020000}"/>
    <cellStyle name="Total 2 2 2 6" xfId="742" xr:uid="{00000000-0005-0000-0000-0000C8020000}"/>
    <cellStyle name="Total 2 2 3" xfId="222" xr:uid="{00000000-0005-0000-0000-0000C9020000}"/>
    <cellStyle name="Total 2 2 3 2" xfId="241" xr:uid="{00000000-0005-0000-0000-0000CA020000}"/>
    <cellStyle name="Total 2 2 3 2 2" xfId="276" xr:uid="{00000000-0005-0000-0000-0000CB020000}"/>
    <cellStyle name="Total 2 2 3 2 2 2" xfId="390" xr:uid="{00000000-0005-0000-0000-0000CC020000}"/>
    <cellStyle name="Total 2 2 3 2 2 2 2" xfId="656" xr:uid="{00000000-0005-0000-0000-0000CD020000}"/>
    <cellStyle name="Total 2 2 3 2 2 2 3" xfId="561" xr:uid="{00000000-0005-0000-0000-0000CE020000}"/>
    <cellStyle name="Total 2 2 3 2 2 3" xfId="617" xr:uid="{00000000-0005-0000-0000-0000CF020000}"/>
    <cellStyle name="Total 2 2 3 2 2 4" xfId="611" xr:uid="{00000000-0005-0000-0000-0000D0020000}"/>
    <cellStyle name="Total 2 2 3 2 3" xfId="543" xr:uid="{00000000-0005-0000-0000-0000D1020000}"/>
    <cellStyle name="Total 2 2 3 2 4" xfId="635" xr:uid="{00000000-0005-0000-0000-0000D2020000}"/>
    <cellStyle name="Total 2 2 3 3" xfId="258" xr:uid="{00000000-0005-0000-0000-0000D3020000}"/>
    <cellStyle name="Total 2 2 3 3 2" xfId="372" xr:uid="{00000000-0005-0000-0000-0000D4020000}"/>
    <cellStyle name="Total 2 2 3 3 2 2" xfId="517" xr:uid="{00000000-0005-0000-0000-0000D5020000}"/>
    <cellStyle name="Total 2 2 3 3 2 3" xfId="661" xr:uid="{00000000-0005-0000-0000-0000D6020000}"/>
    <cellStyle name="Total 2 2 3 3 3" xfId="713" xr:uid="{00000000-0005-0000-0000-0000D7020000}"/>
    <cellStyle name="Total 2 2 3 3 4" xfId="755" xr:uid="{00000000-0005-0000-0000-0000D8020000}"/>
    <cellStyle name="Total 2 2 3 4" xfId="695" xr:uid="{00000000-0005-0000-0000-0000D9020000}"/>
    <cellStyle name="Total 2 2 3 5" xfId="743" xr:uid="{00000000-0005-0000-0000-0000DA020000}"/>
    <cellStyle name="Total 2 2 4" xfId="214" xr:uid="{00000000-0005-0000-0000-0000DB020000}"/>
    <cellStyle name="Total 2 2 4 2" xfId="257" xr:uid="{00000000-0005-0000-0000-0000DC020000}"/>
    <cellStyle name="Total 2 2 4 2 2" xfId="371" xr:uid="{00000000-0005-0000-0000-0000DD020000}"/>
    <cellStyle name="Total 2 2 4 2 2 2" xfId="557" xr:uid="{00000000-0005-0000-0000-0000DE020000}"/>
    <cellStyle name="Total 2 2 4 2 2 3" xfId="709" xr:uid="{00000000-0005-0000-0000-0000DF020000}"/>
    <cellStyle name="Total 2 2 4 2 3" xfId="526" xr:uid="{00000000-0005-0000-0000-0000E0020000}"/>
    <cellStyle name="Total 2 2 4 2 4" xfId="680" xr:uid="{00000000-0005-0000-0000-0000E1020000}"/>
    <cellStyle name="Total 2 2 4 3" xfId="601" xr:uid="{00000000-0005-0000-0000-0000E2020000}"/>
    <cellStyle name="Total 2 2 4 4" xfId="44" xr:uid="{00000000-0005-0000-0000-0000E3020000}"/>
    <cellStyle name="Total 2 2 5" xfId="255" xr:uid="{00000000-0005-0000-0000-0000E4020000}"/>
    <cellStyle name="Total 2 2 5 2" xfId="369" xr:uid="{00000000-0005-0000-0000-0000E5020000}"/>
    <cellStyle name="Total 2 2 5 2 2" xfId="660" xr:uid="{00000000-0005-0000-0000-0000E6020000}"/>
    <cellStyle name="Total 2 2 5 2 3" xfId="638" xr:uid="{00000000-0005-0000-0000-0000E7020000}"/>
    <cellStyle name="Total 2 2 5 3" xfId="597" xr:uid="{00000000-0005-0000-0000-0000E8020000}"/>
    <cellStyle name="Total 2 2 5 4" xfId="711" xr:uid="{00000000-0005-0000-0000-0000E9020000}"/>
    <cellStyle name="Total 2 2 6" xfId="532" xr:uid="{00000000-0005-0000-0000-0000EA020000}"/>
    <cellStyle name="Total 2 2 7" xfId="732" xr:uid="{00000000-0005-0000-0000-0000EB020000}"/>
    <cellStyle name="Total 2 3" xfId="179" xr:uid="{00000000-0005-0000-0000-0000EC020000}"/>
    <cellStyle name="Total 2 3 2" xfId="352" xr:uid="{00000000-0005-0000-0000-0000ED020000}"/>
    <cellStyle name="Total 2 3 2 2" xfId="519" xr:uid="{00000000-0005-0000-0000-0000EE020000}"/>
    <cellStyle name="Total 2 3 2 3" xfId="588" xr:uid="{00000000-0005-0000-0000-0000EF020000}"/>
    <cellStyle name="Total 2 3 3" xfId="602" xr:uid="{00000000-0005-0000-0000-0000F0020000}"/>
    <cellStyle name="Total 2 3 4" xfId="550" xr:uid="{00000000-0005-0000-0000-0000F1020000}"/>
    <cellStyle name="Total 3" xfId="328" xr:uid="{00000000-0005-0000-0000-0000F2020000}"/>
    <cellStyle name="Total 3 2" xfId="641" xr:uid="{00000000-0005-0000-0000-0000F3020000}"/>
    <cellStyle name="Total 3 3" xfId="622" xr:uid="{00000000-0005-0000-0000-0000F4020000}"/>
    <cellStyle name="Total 4" xfId="441" xr:uid="{00000000-0005-0000-0000-0000F5020000}"/>
    <cellStyle name="Total 4 2" xfId="731" xr:uid="{00000000-0005-0000-0000-0000F6020000}"/>
    <cellStyle name="Total 4 3" xfId="764" xr:uid="{00000000-0005-0000-0000-0000F7020000}"/>
    <cellStyle name="Total 5" xfId="59" xr:uid="{00000000-0005-0000-0000-0000F8020000}"/>
    <cellStyle name="Total 6" xfId="689" xr:uid="{00000000-0005-0000-0000-0000F9020000}"/>
    <cellStyle name="Total 7" xfId="738" xr:uid="{00000000-0005-0000-0000-0000FA020000}"/>
    <cellStyle name="Warning Text 2" xfId="77" xr:uid="{00000000-0005-0000-0000-0000FB020000}"/>
    <cellStyle name="Warning Text 2 2" xfId="180" xr:uid="{00000000-0005-0000-0000-0000FC020000}"/>
    <cellStyle name="Warning Text 3" xfId="329" xr:uid="{00000000-0005-0000-0000-0000FD020000}"/>
    <cellStyle name="Warning Text 4" xfId="442" xr:uid="{00000000-0005-0000-0000-0000FE020000}"/>
    <cellStyle name="Warning Text 5" xfId="60" xr:uid="{00000000-0005-0000-0000-0000FF02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26</xdr:row>
      <xdr:rowOff>0</xdr:rowOff>
    </xdr:from>
    <xdr:to>
      <xdr:col>2</xdr:col>
      <xdr:colOff>76200</xdr:colOff>
      <xdr:row>26</xdr:row>
      <xdr:rowOff>161925</xdr:rowOff>
    </xdr:to>
    <xdr:sp macro="" textlink="">
      <xdr:nvSpPr>
        <xdr:cNvPr id="3409" name="Text Box 16">
          <a:extLst>
            <a:ext uri="{FF2B5EF4-FFF2-40B4-BE49-F238E27FC236}">
              <a16:creationId xmlns:a16="http://schemas.microsoft.com/office/drawing/2014/main" id="{00000000-0008-0000-1100-0000510D0000}"/>
            </a:ext>
          </a:extLst>
        </xdr:cNvPr>
        <xdr:cNvSpPr txBox="1">
          <a:spLocks noChangeArrowheads="1"/>
        </xdr:cNvSpPr>
      </xdr:nvSpPr>
      <xdr:spPr bwMode="auto">
        <a:xfrm>
          <a:off x="4400550" y="48863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26</xdr:row>
      <xdr:rowOff>0</xdr:rowOff>
    </xdr:from>
    <xdr:to>
      <xdr:col>2</xdr:col>
      <xdr:colOff>76200</xdr:colOff>
      <xdr:row>26</xdr:row>
      <xdr:rowOff>209550</xdr:rowOff>
    </xdr:to>
    <xdr:sp macro="" textlink="">
      <xdr:nvSpPr>
        <xdr:cNvPr id="3410" name="Text Box 16">
          <a:extLst>
            <a:ext uri="{FF2B5EF4-FFF2-40B4-BE49-F238E27FC236}">
              <a16:creationId xmlns:a16="http://schemas.microsoft.com/office/drawing/2014/main" id="{00000000-0008-0000-1100-0000520D0000}"/>
            </a:ext>
          </a:extLst>
        </xdr:cNvPr>
        <xdr:cNvSpPr txBox="1">
          <a:spLocks noChangeArrowheads="1"/>
        </xdr:cNvSpPr>
      </xdr:nvSpPr>
      <xdr:spPr bwMode="auto">
        <a:xfrm>
          <a:off x="4400550" y="48863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0</xdr:colOff>
      <xdr:row>26</xdr:row>
      <xdr:rowOff>0</xdr:rowOff>
    </xdr:from>
    <xdr:ext cx="76200" cy="209550"/>
    <xdr:sp macro="" textlink="">
      <xdr:nvSpPr>
        <xdr:cNvPr id="5" name="Text Box 16">
          <a:extLst>
            <a:ext uri="{FF2B5EF4-FFF2-40B4-BE49-F238E27FC236}">
              <a16:creationId xmlns:a16="http://schemas.microsoft.com/office/drawing/2014/main" id="{00000000-0008-0000-1100-000005000000}"/>
            </a:ext>
          </a:extLst>
        </xdr:cNvPr>
        <xdr:cNvSpPr txBox="1">
          <a:spLocks noChangeArrowheads="1"/>
        </xdr:cNvSpPr>
      </xdr:nvSpPr>
      <xdr:spPr bwMode="auto">
        <a:xfrm>
          <a:off x="10454887650" y="60674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 Id="rId1" Type="http://schemas.openxmlformats.org/officeDocument/2006/relationships/externalLinkPath" Target="/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google.com.bh/url?q=http://www.sio.gov.bh/&amp;sa=U&amp;ei=_c6BU5-aAYWo0QWvpIH4Cg&amp;ved=0CB8QFjAA&amp;usg=AFQjCNG3tZdDOSRAwyjqgAtZAL0Ql2FcrQ"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E37"/>
  <sheetViews>
    <sheetView tabSelected="1" view="pageBreakPreview" zoomScaleNormal="75" zoomScaleSheetLayoutView="100" workbookViewId="0">
      <selection sqref="A1:E1"/>
    </sheetView>
  </sheetViews>
  <sheetFormatPr defaultColWidth="9.140625" defaultRowHeight="15.75"/>
  <cols>
    <col min="1" max="1" width="34.28515625" style="3" customWidth="1"/>
    <col min="2" max="2" width="8.85546875" style="3" customWidth="1"/>
    <col min="3" max="3" width="17" style="4" customWidth="1"/>
    <col min="4" max="4" width="16.42578125" style="4" bestFit="1" customWidth="1"/>
    <col min="5" max="5" width="21.5703125" style="4" customWidth="1"/>
    <col min="6" max="6" width="9.140625" style="1"/>
    <col min="7" max="9" width="11" style="1" bestFit="1" customWidth="1"/>
    <col min="10" max="16384" width="9.140625" style="1"/>
  </cols>
  <sheetData>
    <row r="1" spans="1:5" ht="18" customHeight="1">
      <c r="A1" s="277" t="s">
        <v>59</v>
      </c>
      <c r="B1" s="277"/>
      <c r="C1" s="278"/>
      <c r="D1" s="278"/>
      <c r="E1" s="278"/>
    </row>
    <row r="2" spans="1:5" ht="18" customHeight="1">
      <c r="A2" s="277" t="s">
        <v>373</v>
      </c>
      <c r="B2" s="277"/>
      <c r="C2" s="278"/>
      <c r="D2" s="278"/>
      <c r="E2" s="278"/>
    </row>
    <row r="3" spans="1:5" ht="18" customHeight="1">
      <c r="A3" s="277" t="s">
        <v>897</v>
      </c>
      <c r="B3" s="277"/>
      <c r="C3" s="277"/>
      <c r="D3" s="277"/>
      <c r="E3" s="277"/>
    </row>
    <row r="4" spans="1:5" ht="13.5" customHeight="1">
      <c r="A4" s="229"/>
      <c r="B4" s="229"/>
      <c r="C4" s="256"/>
      <c r="D4" s="256"/>
      <c r="E4" s="262" t="s">
        <v>46</v>
      </c>
    </row>
    <row r="5" spans="1:5" ht="28.5" customHeight="1">
      <c r="A5" s="76" t="s">
        <v>28</v>
      </c>
      <c r="B5" s="76" t="s">
        <v>506</v>
      </c>
      <c r="C5" s="76" t="s">
        <v>898</v>
      </c>
      <c r="D5" s="76" t="s">
        <v>899</v>
      </c>
      <c r="E5" s="76" t="s">
        <v>799</v>
      </c>
    </row>
    <row r="6" spans="1:5" s="2" customFormat="1" ht="21.75" customHeight="1">
      <c r="A6" s="22" t="s">
        <v>30</v>
      </c>
      <c r="B6" s="248"/>
      <c r="C6" s="248"/>
      <c r="D6" s="248"/>
      <c r="E6" s="248"/>
    </row>
    <row r="7" spans="1:5" s="2" customFormat="1" ht="21.75" customHeight="1">
      <c r="A7" s="211" t="s">
        <v>12</v>
      </c>
      <c r="B7" s="249" t="s">
        <v>507</v>
      </c>
      <c r="C7" s="155">
        <f>SUM('Rev Details'!F5:F12)</f>
        <v>1492162000</v>
      </c>
      <c r="D7" s="155">
        <f>SUM('Rev Details'!G5:G12)</f>
        <v>1301443932</v>
      </c>
      <c r="E7" s="155">
        <f>SUM('Rev Details'!I5:I12)</f>
        <v>1819851820</v>
      </c>
    </row>
    <row r="8" spans="1:5" s="2" customFormat="1" ht="21.75" customHeight="1">
      <c r="A8" s="211" t="s">
        <v>665</v>
      </c>
      <c r="B8" s="249" t="s">
        <v>507</v>
      </c>
      <c r="C8" s="155">
        <f>SUM('Rev Details'!F13:F108)</f>
        <v>1045830568</v>
      </c>
      <c r="D8" s="155">
        <f>SUM('Rev Details'!G13:G108)</f>
        <v>1089594373</v>
      </c>
      <c r="E8" s="155">
        <f>SUM('Rev Details'!I13:I108)</f>
        <v>943022061</v>
      </c>
    </row>
    <row r="9" spans="1:5" s="2" customFormat="1" ht="21.75" customHeight="1">
      <c r="A9" s="211" t="s">
        <v>13</v>
      </c>
      <c r="B9" s="249" t="s">
        <v>507</v>
      </c>
      <c r="C9" s="155">
        <f>SUM('Rev Details'!F109:F182)</f>
        <v>74212760</v>
      </c>
      <c r="D9" s="155">
        <f>SUM('Rev Details'!G109:G182)</f>
        <v>70068615</v>
      </c>
      <c r="E9" s="155">
        <f>SUM('Rev Details'!I109:I182)</f>
        <v>72914586</v>
      </c>
    </row>
    <row r="10" spans="1:5" s="2" customFormat="1" ht="21.75" customHeight="1">
      <c r="A10" s="211" t="s">
        <v>34</v>
      </c>
      <c r="B10" s="249" t="s">
        <v>507</v>
      </c>
      <c r="C10" s="155">
        <f>SUM('Rev Details'!F183:F199)</f>
        <v>180438225</v>
      </c>
      <c r="D10" s="155">
        <f>SUM('Rev Details'!G183:G199)</f>
        <v>198706839</v>
      </c>
      <c r="E10" s="155">
        <f>SUM('Rev Details'!I183:I199)</f>
        <v>166231924</v>
      </c>
    </row>
    <row r="11" spans="1:5" s="2" customFormat="1" ht="21.75" hidden="1" customHeight="1">
      <c r="A11" s="211" t="s">
        <v>14</v>
      </c>
      <c r="B11" s="249" t="s">
        <v>507</v>
      </c>
      <c r="C11" s="155"/>
      <c r="D11" s="155"/>
      <c r="E11" s="155"/>
    </row>
    <row r="12" spans="1:5" s="2" customFormat="1" ht="21.75" customHeight="1">
      <c r="A12" s="211" t="s">
        <v>15</v>
      </c>
      <c r="B12" s="249" t="s">
        <v>507</v>
      </c>
      <c r="C12" s="155">
        <f>SUM('Rev Details'!F200:F205)</f>
        <v>582386</v>
      </c>
      <c r="D12" s="155">
        <f>SUM('Rev Details'!G200:G205)</f>
        <v>651719</v>
      </c>
      <c r="E12" s="155">
        <f>SUM('Rev Details'!I200:I205)</f>
        <v>640021</v>
      </c>
    </row>
    <row r="13" spans="1:5" s="2" customFormat="1" ht="21.75" customHeight="1">
      <c r="A13" s="211" t="s">
        <v>16</v>
      </c>
      <c r="B13" s="249" t="s">
        <v>507</v>
      </c>
      <c r="C13" s="155">
        <f>SUM('Rev Details'!F206:F227)</f>
        <v>131199061</v>
      </c>
      <c r="D13" s="155">
        <f>SUM('Rev Details'!G206:G227)</f>
        <v>27780240</v>
      </c>
      <c r="E13" s="155">
        <f>SUM('Rev Details'!I206:I227)</f>
        <v>23433622</v>
      </c>
    </row>
    <row r="14" spans="1:5" s="2" customFormat="1" ht="21.75" customHeight="1">
      <c r="A14" s="81" t="s">
        <v>29</v>
      </c>
      <c r="B14" s="184" t="s">
        <v>508</v>
      </c>
      <c r="C14" s="111">
        <f>SUM(C7:C13)</f>
        <v>2924425000</v>
      </c>
      <c r="D14" s="111">
        <f>SUM(D7:D13)</f>
        <v>2688245718</v>
      </c>
      <c r="E14" s="111">
        <f>SUM(E7:E13)</f>
        <v>3026094034</v>
      </c>
    </row>
    <row r="15" spans="1:5" s="2" customFormat="1" ht="21.75" customHeight="1">
      <c r="A15" s="22" t="s">
        <v>24</v>
      </c>
      <c r="B15" s="250"/>
      <c r="C15" s="251"/>
      <c r="D15" s="251"/>
      <c r="E15" s="251"/>
    </row>
    <row r="16" spans="1:5" s="2" customFormat="1" ht="21.75" customHeight="1">
      <c r="A16" s="211" t="s">
        <v>17</v>
      </c>
      <c r="B16" s="252" t="s">
        <v>509</v>
      </c>
      <c r="C16" s="60">
        <f>SUM('Exp. Detalis'!F5:F113)</f>
        <v>1395253805</v>
      </c>
      <c r="D16" s="60">
        <f>SUM('Exp. Detalis'!G5:G113)</f>
        <v>1424355500</v>
      </c>
      <c r="E16" s="60">
        <f>SUM('Exp. Detalis'!I5:I113)</f>
        <v>1377932661</v>
      </c>
    </row>
    <row r="17" spans="1:5" s="2" customFormat="1" ht="21.75" customHeight="1">
      <c r="A17" s="211" t="s">
        <v>18</v>
      </c>
      <c r="B17" s="252" t="s">
        <v>509</v>
      </c>
      <c r="C17" s="60">
        <f>SUM('Exp. Detalis'!F114:F269)</f>
        <v>248515548</v>
      </c>
      <c r="D17" s="60">
        <f>SUM('Exp. Detalis'!G114:G269)</f>
        <v>280435335</v>
      </c>
      <c r="E17" s="60">
        <f>SUM('Exp. Detalis'!I114:I269)</f>
        <v>250179667</v>
      </c>
    </row>
    <row r="18" spans="1:5" s="2" customFormat="1" ht="21.75" customHeight="1">
      <c r="A18" s="211" t="s">
        <v>19</v>
      </c>
      <c r="B18" s="252" t="s">
        <v>509</v>
      </c>
      <c r="C18" s="60">
        <f>SUM('Exp. Detalis'!F270:F321)</f>
        <v>58702480</v>
      </c>
      <c r="D18" s="60">
        <f>SUM('Exp. Detalis'!G270:G321)</f>
        <v>90446125</v>
      </c>
      <c r="E18" s="60">
        <f>SUM('Exp. Detalis'!I270:I321)</f>
        <v>55141382</v>
      </c>
    </row>
    <row r="19" spans="1:5" s="2" customFormat="1" ht="21.75" customHeight="1">
      <c r="A19" s="211" t="s">
        <v>20</v>
      </c>
      <c r="B19" s="252" t="s">
        <v>509</v>
      </c>
      <c r="C19" s="60">
        <f>SUM('Exp. Detalis'!F322:F364)</f>
        <v>36738000</v>
      </c>
      <c r="D19" s="60">
        <f>SUM('Exp. Detalis'!G322:G364)</f>
        <v>37140245</v>
      </c>
      <c r="E19" s="60">
        <f>SUM('Exp. Detalis'!I322:I364)</f>
        <v>13330175</v>
      </c>
    </row>
    <row r="20" spans="1:5" s="2" customFormat="1" ht="21.75" customHeight="1">
      <c r="A20" s="211" t="s">
        <v>21</v>
      </c>
      <c r="B20" s="252" t="s">
        <v>509</v>
      </c>
      <c r="C20" s="60">
        <f>SUM('Exp. Detalis'!F365:F443)</f>
        <v>32472794</v>
      </c>
      <c r="D20" s="60">
        <f>SUM('Exp. Detalis'!G365:G443)</f>
        <v>46255627</v>
      </c>
      <c r="E20" s="60">
        <f>SUM('Exp. Detalis'!I365:I443)</f>
        <v>38481640</v>
      </c>
    </row>
    <row r="21" spans="1:5" s="2" customFormat="1" ht="21.75" customHeight="1">
      <c r="A21" s="211" t="s">
        <v>22</v>
      </c>
      <c r="B21" s="252" t="s">
        <v>509</v>
      </c>
      <c r="C21" s="60">
        <f>SUM('Exp. Detalis'!F444:F448)</f>
        <v>753485622</v>
      </c>
      <c r="D21" s="60">
        <f>SUM('Exp. Detalis'!G444:G448)</f>
        <v>677688218</v>
      </c>
      <c r="E21" s="60">
        <f>SUM('Exp. Detalis'!I444:I448)</f>
        <v>626613466</v>
      </c>
    </row>
    <row r="22" spans="1:5" s="2" customFormat="1" ht="21.75" customHeight="1">
      <c r="A22" s="211" t="s">
        <v>316</v>
      </c>
      <c r="B22" s="252" t="s">
        <v>509</v>
      </c>
      <c r="C22" s="60">
        <f>SUM('Exp. Detalis'!F449:F478)</f>
        <v>1557573154</v>
      </c>
      <c r="D22" s="60">
        <f>SUM('Exp. Detalis'!G449:G478)</f>
        <v>1580147154</v>
      </c>
      <c r="E22" s="60">
        <f>SUM('Exp. Detalis'!I449:I478)</f>
        <v>1399598456</v>
      </c>
    </row>
    <row r="23" spans="1:5" s="2" customFormat="1" ht="21.75" customHeight="1">
      <c r="A23" s="81" t="s">
        <v>31</v>
      </c>
      <c r="B23" s="186" t="s">
        <v>510</v>
      </c>
      <c r="C23" s="111">
        <f>SUM(C16:C22)</f>
        <v>4082741403</v>
      </c>
      <c r="D23" s="111">
        <f>SUM(D16:D22)</f>
        <v>4136468204</v>
      </c>
      <c r="E23" s="111">
        <f>SUM(E16:E22)</f>
        <v>3761277447</v>
      </c>
    </row>
    <row r="24" spans="1:5" s="2" customFormat="1" ht="21.75" customHeight="1">
      <c r="A24" s="6" t="s">
        <v>23</v>
      </c>
      <c r="B24" s="185" t="s">
        <v>511</v>
      </c>
      <c r="C24" s="77">
        <f>Projects!B44</f>
        <v>317931597</v>
      </c>
      <c r="D24" s="77">
        <f>Projects!C44</f>
        <v>317931596</v>
      </c>
      <c r="E24" s="77">
        <f>Projects!E44</f>
        <v>290992012</v>
      </c>
    </row>
    <row r="25" spans="1:5" s="2" customFormat="1" ht="21.75" customHeight="1">
      <c r="A25" s="81" t="s">
        <v>32</v>
      </c>
      <c r="B25" s="112">
        <v>5</v>
      </c>
      <c r="C25" s="111">
        <f>C23+C24</f>
        <v>4400673000</v>
      </c>
      <c r="D25" s="111">
        <f>D23+D24</f>
        <v>4454399800</v>
      </c>
      <c r="E25" s="111">
        <f>E23+E24</f>
        <v>4052269459</v>
      </c>
    </row>
    <row r="26" spans="1:5" s="2" customFormat="1" ht="3.75" customHeight="1">
      <c r="A26" s="6"/>
      <c r="B26" s="187"/>
      <c r="C26" s="78"/>
      <c r="D26" s="78"/>
      <c r="E26" s="78"/>
    </row>
    <row r="27" spans="1:5" s="2" customFormat="1" ht="21.75" customHeight="1">
      <c r="A27" s="6" t="s">
        <v>649</v>
      </c>
      <c r="B27" s="188"/>
      <c r="C27" s="111">
        <f>C14-C25</f>
        <v>-1476248000</v>
      </c>
      <c r="D27" s="111">
        <f>D14-D25</f>
        <v>-1766154082</v>
      </c>
      <c r="E27" s="111">
        <f>E14-E25</f>
        <v>-1026175425</v>
      </c>
    </row>
    <row r="28" spans="1:5" s="2" customFormat="1" ht="3.75" customHeight="1">
      <c r="A28" s="22"/>
      <c r="B28" s="22"/>
      <c r="C28" s="23"/>
      <c r="D28" s="23"/>
      <c r="E28" s="23"/>
    </row>
    <row r="29" spans="1:5" s="2" customFormat="1" ht="6" customHeight="1">
      <c r="A29" s="10"/>
      <c r="B29" s="10"/>
      <c r="C29" s="11"/>
      <c r="D29" s="11"/>
      <c r="E29" s="11"/>
    </row>
    <row r="30" spans="1:5" s="2" customFormat="1" ht="21.75" customHeight="1">
      <c r="A30" s="279" t="s">
        <v>379</v>
      </c>
      <c r="B30" s="279"/>
      <c r="C30" s="279"/>
      <c r="D30" s="279"/>
      <c r="E30" s="279"/>
    </row>
    <row r="31" spans="1:5" s="2" customFormat="1" ht="21.75" customHeight="1">
      <c r="A31" s="22"/>
      <c r="B31" s="22"/>
      <c r="C31" s="23"/>
      <c r="D31" s="253">
        <v>2025</v>
      </c>
      <c r="E31" s="253">
        <v>2024</v>
      </c>
    </row>
    <row r="32" spans="1:5" ht="21.75" customHeight="1">
      <c r="A32" s="211" t="s">
        <v>378</v>
      </c>
      <c r="B32" s="249" t="s">
        <v>800</v>
      </c>
      <c r="C32" s="254"/>
      <c r="D32" s="156">
        <v>0</v>
      </c>
      <c r="E32" s="156">
        <v>0</v>
      </c>
    </row>
    <row r="33" spans="1:5" ht="21.75" customHeight="1">
      <c r="A33" s="211" t="s">
        <v>57</v>
      </c>
      <c r="B33" s="249" t="s">
        <v>800</v>
      </c>
      <c r="C33" s="254"/>
      <c r="D33" s="156">
        <v>4000000</v>
      </c>
      <c r="E33" s="156">
        <v>21000000</v>
      </c>
    </row>
    <row r="34" spans="1:5" ht="21" customHeight="1">
      <c r="A34" s="81" t="s">
        <v>35</v>
      </c>
      <c r="B34" s="189"/>
      <c r="C34" s="113"/>
      <c r="D34" s="111">
        <f>SUM(D32:D33)</f>
        <v>4000000</v>
      </c>
      <c r="E34" s="114">
        <f>SUM(E32:E33)</f>
        <v>21000000</v>
      </c>
    </row>
    <row r="35" spans="1:5" ht="15">
      <c r="A35" s="255"/>
      <c r="B35" s="255"/>
      <c r="C35" s="256"/>
      <c r="D35" s="256"/>
      <c r="E35" s="257"/>
    </row>
    <row r="36" spans="1:5">
      <c r="A36" s="258"/>
      <c r="B36" s="258"/>
      <c r="C36" s="259"/>
      <c r="D36" s="276" t="s">
        <v>503</v>
      </c>
      <c r="E36" s="276"/>
    </row>
    <row r="37" spans="1:5">
      <c r="A37" s="260"/>
      <c r="B37" s="260"/>
      <c r="C37" s="261"/>
      <c r="D37" s="276" t="s">
        <v>504</v>
      </c>
      <c r="E37" s="276"/>
    </row>
  </sheetData>
  <mergeCells count="6">
    <mergeCell ref="D37:E37"/>
    <mergeCell ref="A1:E1"/>
    <mergeCell ref="D36:E36"/>
    <mergeCell ref="A2:E2"/>
    <mergeCell ref="A3:E3"/>
    <mergeCell ref="A30:E30"/>
  </mergeCells>
  <phoneticPr fontId="0" type="noConversion"/>
  <pageMargins left="0.23958333333333301" right="0.26" top="0.75" bottom="0.55000000000000004" header="0.2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21"/>
  <sheetViews>
    <sheetView showWhiteSpace="0" view="pageLayout" zoomScaleNormal="100" workbookViewId="0">
      <selection activeCell="G4" sqref="G4"/>
    </sheetView>
  </sheetViews>
  <sheetFormatPr defaultColWidth="9.140625" defaultRowHeight="12.75"/>
  <cols>
    <col min="1" max="4" width="9.140625" style="8"/>
    <col min="5" max="5" width="24.5703125" style="8" customWidth="1"/>
    <col min="6" max="6" width="15.7109375" style="8" customWidth="1"/>
    <col min="7" max="7" width="21.5703125" style="8" customWidth="1"/>
    <col min="8" max="16384" width="9.140625" style="8"/>
  </cols>
  <sheetData>
    <row r="1" spans="1:7" ht="21.75" customHeight="1">
      <c r="A1" s="282" t="s">
        <v>11</v>
      </c>
      <c r="B1" s="283"/>
      <c r="C1" s="283"/>
      <c r="D1" s="283"/>
      <c r="E1" s="283"/>
      <c r="F1" s="283"/>
      <c r="G1" s="283"/>
    </row>
    <row r="2" spans="1:7" ht="13.5" customHeight="1">
      <c r="A2" s="85"/>
      <c r="B2" s="86"/>
      <c r="C2" s="86"/>
      <c r="D2" s="86"/>
      <c r="E2" s="86"/>
      <c r="F2" s="86"/>
      <c r="G2" s="38" t="s">
        <v>46</v>
      </c>
    </row>
    <row r="3" spans="1:7" ht="32.25" customHeight="1">
      <c r="A3" s="284" t="s">
        <v>28</v>
      </c>
      <c r="B3" s="284"/>
      <c r="C3" s="284"/>
      <c r="D3" s="284"/>
      <c r="E3" s="284"/>
      <c r="F3" s="130">
        <f>G3+1</f>
        <v>2018</v>
      </c>
      <c r="G3" s="130">
        <v>2017</v>
      </c>
    </row>
    <row r="4" spans="1:7" ht="18.75" customHeight="1">
      <c r="A4" s="81" t="s">
        <v>71</v>
      </c>
      <c r="B4" s="82"/>
      <c r="C4" s="82"/>
      <c r="D4" s="82"/>
      <c r="E4" s="82"/>
      <c r="F4" s="82"/>
      <c r="G4" s="82"/>
    </row>
    <row r="5" spans="1:7" ht="18.75" customHeight="1">
      <c r="A5" s="12" t="s">
        <v>68</v>
      </c>
      <c r="F5" s="115">
        <v>2271373555</v>
      </c>
      <c r="G5" s="116">
        <v>1771260183</v>
      </c>
    </row>
    <row r="6" spans="1:7" ht="18.75" customHeight="1">
      <c r="A6" s="12" t="s">
        <v>69</v>
      </c>
      <c r="F6" s="117">
        <v>-2085813879</v>
      </c>
      <c r="G6" s="118">
        <v>-1492617008</v>
      </c>
    </row>
    <row r="7" spans="1:7" ht="18.75" customHeight="1">
      <c r="A7" s="83" t="s">
        <v>70</v>
      </c>
      <c r="B7" s="84"/>
      <c r="C7" s="84"/>
      <c r="D7" s="84"/>
      <c r="E7" s="84"/>
      <c r="F7" s="119">
        <f>SUM(F5:F6)</f>
        <v>185559676</v>
      </c>
      <c r="G7" s="119">
        <f>SUM(G5:G6)</f>
        <v>278643175</v>
      </c>
    </row>
    <row r="8" spans="1:7" ht="18.75" customHeight="1">
      <c r="A8" s="12"/>
      <c r="F8" s="120"/>
      <c r="G8" s="120"/>
    </row>
    <row r="9" spans="1:7" ht="18.75" customHeight="1">
      <c r="A9" s="81" t="s">
        <v>72</v>
      </c>
      <c r="B9" s="82"/>
      <c r="C9" s="82"/>
      <c r="D9" s="82"/>
      <c r="E9" s="82"/>
      <c r="F9" s="121"/>
      <c r="G9" s="121"/>
    </row>
    <row r="10" spans="1:7" ht="18.75" customHeight="1">
      <c r="A10" s="12" t="s">
        <v>68</v>
      </c>
      <c r="F10" s="122">
        <v>1086573086</v>
      </c>
      <c r="G10" s="123">
        <v>821916124</v>
      </c>
    </row>
    <row r="11" spans="1:7" ht="18.75" customHeight="1">
      <c r="A11" s="12" t="s">
        <v>69</v>
      </c>
      <c r="F11" s="122">
        <v>-99065219</v>
      </c>
      <c r="G11" s="123">
        <v>-98245176</v>
      </c>
    </row>
    <row r="12" spans="1:7" ht="18.75" customHeight="1">
      <c r="A12" s="12" t="s">
        <v>205</v>
      </c>
      <c r="F12" s="124">
        <v>-20920270</v>
      </c>
      <c r="G12" s="125">
        <v>-14056467</v>
      </c>
    </row>
    <row r="13" spans="1:7" ht="18.75" customHeight="1">
      <c r="A13" s="83" t="s">
        <v>70</v>
      </c>
      <c r="B13" s="84"/>
      <c r="C13" s="84"/>
      <c r="D13" s="84"/>
      <c r="E13" s="84"/>
      <c r="F13" s="126">
        <f>SUM(F10:F12)</f>
        <v>966587597</v>
      </c>
      <c r="G13" s="126">
        <f>SUM(G10:G12)</f>
        <v>709614481</v>
      </c>
    </row>
    <row r="14" spans="1:7" ht="18.75" customHeight="1">
      <c r="A14" s="12"/>
      <c r="F14" s="127"/>
      <c r="G14" s="127"/>
    </row>
    <row r="15" spans="1:7" ht="18.75" customHeight="1">
      <c r="A15" s="81" t="s">
        <v>73</v>
      </c>
      <c r="B15" s="81"/>
      <c r="C15" s="81"/>
      <c r="D15" s="81"/>
      <c r="E15" s="81"/>
      <c r="F15" s="128">
        <v>495675259</v>
      </c>
      <c r="G15" s="128">
        <v>443340791</v>
      </c>
    </row>
    <row r="16" spans="1:7" ht="18.75" customHeight="1">
      <c r="A16" s="12"/>
      <c r="F16" s="129"/>
      <c r="G16" s="129"/>
    </row>
    <row r="17" spans="1:7" ht="18.75" customHeight="1">
      <c r="A17" s="81" t="s">
        <v>74</v>
      </c>
      <c r="B17" s="81"/>
      <c r="C17" s="81"/>
      <c r="D17" s="81"/>
      <c r="E17" s="81"/>
      <c r="F17" s="128">
        <v>4695378</v>
      </c>
      <c r="G17" s="128">
        <v>4863606</v>
      </c>
    </row>
    <row r="18" spans="1:7" ht="18.75" customHeight="1">
      <c r="A18" s="12"/>
      <c r="F18" s="129"/>
      <c r="G18" s="129"/>
    </row>
    <row r="19" spans="1:7" ht="18.75" customHeight="1">
      <c r="A19" s="285" t="s">
        <v>295</v>
      </c>
      <c r="B19" s="285"/>
      <c r="C19" s="285"/>
      <c r="D19" s="285"/>
      <c r="E19" s="285"/>
      <c r="F19" s="154">
        <v>0</v>
      </c>
      <c r="G19" s="154">
        <v>0</v>
      </c>
    </row>
    <row r="20" spans="1:7" ht="4.5" customHeight="1">
      <c r="A20" s="12"/>
      <c r="F20" s="127"/>
      <c r="G20" s="127"/>
    </row>
    <row r="21" spans="1:7" ht="18.75" customHeight="1">
      <c r="A21" s="280" t="s">
        <v>75</v>
      </c>
      <c r="B21" s="280"/>
      <c r="C21" s="280"/>
      <c r="D21" s="280"/>
      <c r="E21" s="281"/>
      <c r="F21" s="111">
        <f>F7+F13+F15+F17+F19</f>
        <v>1652517910</v>
      </c>
      <c r="G21" s="111">
        <f>G7+G13+G15+G17+G19</f>
        <v>1436462053</v>
      </c>
    </row>
  </sheetData>
  <mergeCells count="4">
    <mergeCell ref="A21:E21"/>
    <mergeCell ref="A1:G1"/>
    <mergeCell ref="A3:E3"/>
    <mergeCell ref="A19:E19"/>
  </mergeCells>
  <phoneticPr fontId="17" type="noConversion"/>
  <pageMargins left="0.28000000000000003" right="0.27" top="0.83333333333333304" bottom="1" header="0.25" footer="0.5"/>
  <pageSetup orientation="portrait" horizontalDpi="300" verticalDpi="300" r:id="rId1"/>
  <headerFooter>
    <oddHeader xml:space="preserve">&amp;R&amp;"Times New Roman,Regular"Kingdom of Bahrain
Consolidated Final Account
For The Year Ended 31 December 2018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L114"/>
  <sheetViews>
    <sheetView view="pageBreakPreview" zoomScaleNormal="90" zoomScaleSheetLayoutView="100" workbookViewId="0">
      <selection activeCell="Q46" sqref="Q46"/>
    </sheetView>
  </sheetViews>
  <sheetFormatPr defaultColWidth="9.140625" defaultRowHeight="17.25" customHeight="1"/>
  <cols>
    <col min="1" max="1" width="42.85546875" style="28" customWidth="1"/>
    <col min="2" max="2" width="15" style="28" bestFit="1" customWidth="1"/>
    <col min="3" max="3" width="15.5703125" style="28" bestFit="1" customWidth="1"/>
    <col min="4" max="4" width="8.28515625" style="170" bestFit="1" customWidth="1"/>
    <col min="5" max="5" width="17.42578125" style="28" customWidth="1"/>
    <col min="6" max="6" width="17.28515625" style="28" bestFit="1" customWidth="1"/>
    <col min="7" max="7" width="9" style="170" customWidth="1"/>
    <col min="8" max="8" width="17.28515625" style="28" customWidth="1"/>
    <col min="9" max="9" width="16.85546875" style="28" customWidth="1"/>
    <col min="10" max="10" width="8.85546875" style="170" customWidth="1"/>
    <col min="11" max="11" width="11.85546875" style="28" customWidth="1"/>
    <col min="12" max="16384" width="9.140625" style="28"/>
  </cols>
  <sheetData>
    <row r="1" spans="1:10" s="29" customFormat="1" ht="26.25" customHeight="1">
      <c r="A1" s="286" t="s">
        <v>512</v>
      </c>
      <c r="B1" s="287"/>
      <c r="C1" s="287"/>
      <c r="D1" s="287"/>
      <c r="E1" s="287"/>
      <c r="F1" s="287"/>
      <c r="G1" s="287"/>
      <c r="H1" s="287"/>
      <c r="I1" s="287"/>
      <c r="J1" s="170"/>
    </row>
    <row r="2" spans="1:10" ht="16.5" customHeight="1">
      <c r="J2" s="174" t="s">
        <v>46</v>
      </c>
    </row>
    <row r="3" spans="1:10" ht="15" customHeight="1">
      <c r="A3" s="292" t="s">
        <v>67</v>
      </c>
      <c r="B3" s="288" t="s">
        <v>47</v>
      </c>
      <c r="C3" s="289"/>
      <c r="D3" s="290"/>
      <c r="E3" s="289" t="s">
        <v>33</v>
      </c>
      <c r="F3" s="289"/>
      <c r="G3" s="291"/>
      <c r="H3" s="289" t="s">
        <v>61</v>
      </c>
      <c r="I3" s="289"/>
      <c r="J3" s="291"/>
    </row>
    <row r="4" spans="1:10" s="30" customFormat="1" ht="28.5" customHeight="1">
      <c r="A4" s="292"/>
      <c r="B4" s="53" t="s">
        <v>45</v>
      </c>
      <c r="C4" s="53" t="s">
        <v>26</v>
      </c>
      <c r="D4" s="171" t="s">
        <v>66</v>
      </c>
      <c r="E4" s="53" t="s">
        <v>45</v>
      </c>
      <c r="F4" s="53" t="s">
        <v>26</v>
      </c>
      <c r="G4" s="171" t="s">
        <v>60</v>
      </c>
      <c r="H4" s="53" t="s">
        <v>45</v>
      </c>
      <c r="I4" s="53" t="s">
        <v>26</v>
      </c>
      <c r="J4" s="171" t="s">
        <v>60</v>
      </c>
    </row>
    <row r="5" spans="1:10" s="31" customFormat="1" ht="15">
      <c r="A5" s="94" t="s">
        <v>650</v>
      </c>
      <c r="B5" s="204">
        <v>11060001</v>
      </c>
      <c r="C5" s="204">
        <v>11332000</v>
      </c>
      <c r="D5" s="169">
        <f t="shared" ref="D5" si="0">(B5/C5)*100</f>
        <v>97.599726438404517</v>
      </c>
      <c r="E5" s="168">
        <v>240266</v>
      </c>
      <c r="F5" s="168">
        <v>240266</v>
      </c>
      <c r="G5" s="169">
        <f t="shared" ref="G5:G7" si="1">(E5/F5)*100</f>
        <v>100</v>
      </c>
      <c r="H5" s="204">
        <v>0</v>
      </c>
      <c r="I5" s="204">
        <v>0</v>
      </c>
      <c r="J5" s="204">
        <v>0</v>
      </c>
    </row>
    <row r="6" spans="1:10" s="31" customFormat="1" ht="15">
      <c r="A6" s="94" t="s">
        <v>651</v>
      </c>
      <c r="B6" s="204">
        <v>0</v>
      </c>
      <c r="C6" s="204">
        <v>0</v>
      </c>
      <c r="D6" s="204">
        <v>0</v>
      </c>
      <c r="E6" s="168">
        <v>469251</v>
      </c>
      <c r="F6" s="168">
        <v>479000</v>
      </c>
      <c r="G6" s="169">
        <f t="shared" si="1"/>
        <v>97.964718162839247</v>
      </c>
      <c r="H6" s="204">
        <v>0</v>
      </c>
      <c r="I6" s="204">
        <v>0</v>
      </c>
      <c r="J6" s="204">
        <v>0</v>
      </c>
    </row>
    <row r="7" spans="1:10" s="31" customFormat="1" ht="15">
      <c r="A7" s="94" t="s">
        <v>652</v>
      </c>
      <c r="B7" s="204">
        <v>0</v>
      </c>
      <c r="C7" s="204">
        <v>0</v>
      </c>
      <c r="D7" s="204">
        <v>0</v>
      </c>
      <c r="E7" s="168">
        <v>235870</v>
      </c>
      <c r="F7" s="168">
        <v>262000</v>
      </c>
      <c r="G7" s="169">
        <f t="shared" si="1"/>
        <v>90.026717557251914</v>
      </c>
      <c r="H7" s="204">
        <v>0</v>
      </c>
      <c r="I7" s="204">
        <v>0</v>
      </c>
      <c r="J7" s="204">
        <v>0</v>
      </c>
    </row>
    <row r="8" spans="1:10" s="31" customFormat="1" ht="15">
      <c r="A8" s="94" t="s">
        <v>803</v>
      </c>
      <c r="B8" s="204">
        <v>1669</v>
      </c>
      <c r="C8" s="204">
        <v>0</v>
      </c>
      <c r="D8" s="204">
        <v>0</v>
      </c>
      <c r="E8" s="168">
        <v>19214169</v>
      </c>
      <c r="F8" s="168">
        <v>19778020</v>
      </c>
      <c r="G8" s="169">
        <f>(E8/F8)*100</f>
        <v>97.149102893009513</v>
      </c>
      <c r="H8" s="204">
        <v>6100000</v>
      </c>
      <c r="I8" s="204">
        <v>6100000</v>
      </c>
      <c r="J8" s="169">
        <f>(H8/I8)*100</f>
        <v>100</v>
      </c>
    </row>
    <row r="9" spans="1:10" s="31" customFormat="1" ht="15">
      <c r="A9" s="94" t="s">
        <v>685</v>
      </c>
      <c r="B9" s="204">
        <v>0</v>
      </c>
      <c r="C9" s="204">
        <v>0</v>
      </c>
      <c r="D9" s="204">
        <v>0</v>
      </c>
      <c r="E9" s="168">
        <v>590505785</v>
      </c>
      <c r="F9" s="168">
        <v>524082000</v>
      </c>
      <c r="G9" s="169">
        <f t="shared" ref="G9:G24" si="2">(E9/F9)*100</f>
        <v>112.67431146271004</v>
      </c>
      <c r="H9" s="204">
        <v>378285</v>
      </c>
      <c r="I9" s="204">
        <v>378285</v>
      </c>
      <c r="J9" s="169">
        <f t="shared" ref="J9:J24" si="3">(H9/I9)*100</f>
        <v>100</v>
      </c>
    </row>
    <row r="10" spans="1:10" s="31" customFormat="1" ht="15">
      <c r="A10" s="94" t="s">
        <v>39</v>
      </c>
      <c r="B10" s="204">
        <v>53679838</v>
      </c>
      <c r="C10" s="204">
        <v>54231000</v>
      </c>
      <c r="D10" s="169">
        <f t="shared" ref="D10:D23" si="4">(B10/C10)*100</f>
        <v>98.983677232579154</v>
      </c>
      <c r="E10" s="168">
        <v>409114004</v>
      </c>
      <c r="F10" s="168">
        <v>398546697</v>
      </c>
      <c r="G10" s="169">
        <f t="shared" si="2"/>
        <v>102.6514601876126</v>
      </c>
      <c r="H10" s="204">
        <v>9383122</v>
      </c>
      <c r="I10" s="204">
        <v>9383122</v>
      </c>
      <c r="J10" s="169">
        <f t="shared" si="3"/>
        <v>100</v>
      </c>
    </row>
    <row r="11" spans="1:10" s="31" customFormat="1" ht="15">
      <c r="A11" s="94" t="s">
        <v>695</v>
      </c>
      <c r="B11" s="204">
        <v>0</v>
      </c>
      <c r="C11" s="204">
        <v>0</v>
      </c>
      <c r="D11" s="204">
        <v>0</v>
      </c>
      <c r="E11" s="168">
        <v>35331000</v>
      </c>
      <c r="F11" s="168">
        <v>35331000</v>
      </c>
      <c r="G11" s="169">
        <f t="shared" si="2"/>
        <v>100</v>
      </c>
      <c r="H11" s="204">
        <v>0</v>
      </c>
      <c r="I11" s="204">
        <v>0</v>
      </c>
      <c r="J11" s="204">
        <v>0</v>
      </c>
    </row>
    <row r="12" spans="1:10" s="31" customFormat="1" ht="15">
      <c r="A12" s="94" t="s">
        <v>142</v>
      </c>
      <c r="B12" s="204">
        <v>0</v>
      </c>
      <c r="C12" s="204">
        <v>0</v>
      </c>
      <c r="D12" s="204">
        <v>0</v>
      </c>
      <c r="E12" s="168">
        <v>2726546</v>
      </c>
      <c r="F12" s="168">
        <v>2726547</v>
      </c>
      <c r="G12" s="169">
        <f t="shared" si="2"/>
        <v>99.999963323573738</v>
      </c>
      <c r="H12" s="204">
        <v>21519</v>
      </c>
      <c r="I12" s="204">
        <v>21519</v>
      </c>
      <c r="J12" s="169">
        <f t="shared" si="3"/>
        <v>100</v>
      </c>
    </row>
    <row r="13" spans="1:10" s="31" customFormat="1" ht="15">
      <c r="A13" s="94" t="s">
        <v>41</v>
      </c>
      <c r="B13" s="204">
        <v>2085959</v>
      </c>
      <c r="C13" s="204">
        <v>2171000</v>
      </c>
      <c r="D13" s="169">
        <f t="shared" si="4"/>
        <v>96.082865039152466</v>
      </c>
      <c r="E13" s="168">
        <v>44419880</v>
      </c>
      <c r="F13" s="168">
        <v>44419881</v>
      </c>
      <c r="G13" s="169">
        <f t="shared" si="2"/>
        <v>99.999997748755789</v>
      </c>
      <c r="H13" s="204">
        <v>424786</v>
      </c>
      <c r="I13" s="204">
        <v>600000</v>
      </c>
      <c r="J13" s="169">
        <f t="shared" si="3"/>
        <v>70.797666666666672</v>
      </c>
    </row>
    <row r="14" spans="1:10" s="31" customFormat="1" ht="15">
      <c r="A14" s="94" t="s">
        <v>702</v>
      </c>
      <c r="B14" s="204">
        <v>26612944</v>
      </c>
      <c r="C14" s="204">
        <v>27000000</v>
      </c>
      <c r="D14" s="169">
        <f t="shared" si="4"/>
        <v>98.566459259259261</v>
      </c>
      <c r="E14" s="168">
        <v>12602050</v>
      </c>
      <c r="F14" s="168">
        <v>12602052</v>
      </c>
      <c r="G14" s="169">
        <f t="shared" si="2"/>
        <v>99.999984129568745</v>
      </c>
      <c r="H14" s="204">
        <v>136670</v>
      </c>
      <c r="I14" s="204">
        <v>300000</v>
      </c>
      <c r="J14" s="169">
        <f t="shared" si="3"/>
        <v>45.556666666666665</v>
      </c>
    </row>
    <row r="15" spans="1:10" s="31" customFormat="1" ht="15">
      <c r="A15" s="94" t="s">
        <v>49</v>
      </c>
      <c r="B15" s="204">
        <v>325884</v>
      </c>
      <c r="C15" s="204">
        <v>188000</v>
      </c>
      <c r="D15" s="169">
        <f t="shared" si="4"/>
        <v>173.34255319148937</v>
      </c>
      <c r="E15" s="168">
        <v>315989807</v>
      </c>
      <c r="F15" s="168">
        <v>298388323</v>
      </c>
      <c r="G15" s="169">
        <f t="shared" si="2"/>
        <v>105.89885147750906</v>
      </c>
      <c r="H15" s="204">
        <v>11717084</v>
      </c>
      <c r="I15" s="204">
        <v>11717084</v>
      </c>
      <c r="J15" s="169">
        <f t="shared" si="3"/>
        <v>100</v>
      </c>
    </row>
    <row r="16" spans="1:10" s="31" customFormat="1" ht="15">
      <c r="A16" s="94" t="s">
        <v>42</v>
      </c>
      <c r="B16" s="204">
        <v>3393976</v>
      </c>
      <c r="C16" s="204">
        <v>5011000</v>
      </c>
      <c r="D16" s="169">
        <f t="shared" si="4"/>
        <v>67.730512871682308</v>
      </c>
      <c r="E16" s="168">
        <v>33773367</v>
      </c>
      <c r="F16" s="168">
        <v>33773369</v>
      </c>
      <c r="G16" s="169">
        <f t="shared" si="2"/>
        <v>99.999994078174439</v>
      </c>
      <c r="H16" s="204">
        <v>276811</v>
      </c>
      <c r="I16" s="204">
        <v>276811</v>
      </c>
      <c r="J16" s="169">
        <f t="shared" si="3"/>
        <v>100</v>
      </c>
    </row>
    <row r="17" spans="1:246" s="31" customFormat="1" ht="15">
      <c r="A17" s="94" t="s">
        <v>686</v>
      </c>
      <c r="B17" s="204">
        <v>1404732</v>
      </c>
      <c r="C17" s="204">
        <v>1230000</v>
      </c>
      <c r="D17" s="169">
        <f t="shared" si="4"/>
        <v>114.2058536585366</v>
      </c>
      <c r="E17" s="168">
        <v>6463441</v>
      </c>
      <c r="F17" s="168">
        <v>6463442</v>
      </c>
      <c r="G17" s="169">
        <f t="shared" si="2"/>
        <v>99.999984528367392</v>
      </c>
      <c r="H17" s="204">
        <v>1103000</v>
      </c>
      <c r="I17" s="204">
        <v>1103000</v>
      </c>
      <c r="J17" s="169">
        <f t="shared" si="3"/>
        <v>100</v>
      </c>
    </row>
    <row r="18" spans="1:246" s="31" customFormat="1" ht="15">
      <c r="A18" s="94" t="s">
        <v>704</v>
      </c>
      <c r="B18" s="204">
        <v>50</v>
      </c>
      <c r="C18" s="204">
        <v>0</v>
      </c>
      <c r="D18" s="169"/>
      <c r="E18" s="168">
        <v>5642635</v>
      </c>
      <c r="F18" s="168">
        <v>5642635</v>
      </c>
      <c r="G18" s="169">
        <f t="shared" si="2"/>
        <v>100</v>
      </c>
      <c r="H18" s="204">
        <v>5776</v>
      </c>
      <c r="I18" s="204">
        <v>30000</v>
      </c>
      <c r="J18" s="204">
        <f t="shared" si="3"/>
        <v>19.253333333333334</v>
      </c>
    </row>
    <row r="19" spans="1:246" s="31" customFormat="1" ht="15">
      <c r="A19" s="94" t="s">
        <v>696</v>
      </c>
      <c r="B19" s="204">
        <v>80246</v>
      </c>
      <c r="C19" s="204">
        <v>36000</v>
      </c>
      <c r="D19" s="169">
        <f t="shared" si="4"/>
        <v>222.90555555555557</v>
      </c>
      <c r="E19" s="168">
        <v>2949213</v>
      </c>
      <c r="F19" s="168">
        <v>2949262</v>
      </c>
      <c r="G19" s="169">
        <f t="shared" si="2"/>
        <v>99.99833856741111</v>
      </c>
      <c r="H19" s="204">
        <v>35242</v>
      </c>
      <c r="I19" s="204">
        <v>100000</v>
      </c>
      <c r="J19" s="169">
        <f t="shared" si="3"/>
        <v>35.242000000000004</v>
      </c>
    </row>
    <row r="20" spans="1:246" s="31" customFormat="1" ht="15">
      <c r="A20" s="94" t="s">
        <v>486</v>
      </c>
      <c r="B20" s="204">
        <v>0</v>
      </c>
      <c r="C20" s="204">
        <v>0</v>
      </c>
      <c r="D20" s="204">
        <v>0</v>
      </c>
      <c r="E20" s="168">
        <v>5400000</v>
      </c>
      <c r="F20" s="168">
        <v>5400000</v>
      </c>
      <c r="G20" s="169">
        <f t="shared" si="2"/>
        <v>100</v>
      </c>
      <c r="H20" s="204">
        <v>11253039</v>
      </c>
      <c r="I20" s="204">
        <v>11253039</v>
      </c>
      <c r="J20" s="169">
        <f t="shared" si="3"/>
        <v>100</v>
      </c>
    </row>
    <row r="21" spans="1:246" s="31" customFormat="1" ht="15">
      <c r="A21" s="157" t="s">
        <v>694</v>
      </c>
      <c r="B21" s="204">
        <v>35994</v>
      </c>
      <c r="C21" s="204">
        <v>0</v>
      </c>
      <c r="D21" s="204">
        <v>0</v>
      </c>
      <c r="E21" s="168">
        <v>9604478</v>
      </c>
      <c r="F21" s="168">
        <v>9604479</v>
      </c>
      <c r="G21" s="169">
        <f t="shared" si="2"/>
        <v>99.999989588191099</v>
      </c>
      <c r="H21" s="204">
        <v>819909</v>
      </c>
      <c r="I21" s="204">
        <v>819909</v>
      </c>
      <c r="J21" s="169">
        <f t="shared" si="3"/>
        <v>100</v>
      </c>
    </row>
    <row r="22" spans="1:246" s="31" customFormat="1" ht="15">
      <c r="A22" s="94" t="s">
        <v>453</v>
      </c>
      <c r="B22" s="204">
        <v>0</v>
      </c>
      <c r="C22" s="204">
        <v>0</v>
      </c>
      <c r="D22" s="204">
        <v>0</v>
      </c>
      <c r="E22" s="168">
        <v>2585950</v>
      </c>
      <c r="F22" s="168">
        <v>2585952</v>
      </c>
      <c r="G22" s="169">
        <f t="shared" si="2"/>
        <v>99.999922659043932</v>
      </c>
      <c r="H22" s="204">
        <v>0</v>
      </c>
      <c r="I22" s="204">
        <v>0</v>
      </c>
      <c r="J22" s="204">
        <v>0</v>
      </c>
    </row>
    <row r="23" spans="1:246" s="31" customFormat="1" ht="15">
      <c r="A23" s="94" t="s">
        <v>688</v>
      </c>
      <c r="B23" s="204">
        <v>40637199</v>
      </c>
      <c r="C23" s="204">
        <v>40251000</v>
      </c>
      <c r="D23" s="169">
        <f t="shared" si="4"/>
        <v>100.95947678318551</v>
      </c>
      <c r="E23" s="168">
        <v>8644611</v>
      </c>
      <c r="F23" s="168">
        <v>8644611</v>
      </c>
      <c r="G23" s="169">
        <f t="shared" si="2"/>
        <v>100</v>
      </c>
      <c r="H23" s="204">
        <v>317091</v>
      </c>
      <c r="I23" s="204">
        <v>2800000</v>
      </c>
      <c r="J23" s="169">
        <f t="shared" si="3"/>
        <v>11.324678571428572</v>
      </c>
    </row>
    <row r="24" spans="1:246" s="34" customFormat="1" ht="14.25" customHeight="1">
      <c r="A24" s="94" t="s">
        <v>689</v>
      </c>
      <c r="B24" s="204">
        <v>439</v>
      </c>
      <c r="C24" s="204">
        <v>0</v>
      </c>
      <c r="D24" s="204">
        <v>0</v>
      </c>
      <c r="E24" s="168">
        <v>4219615</v>
      </c>
      <c r="F24" s="168">
        <v>4219616</v>
      </c>
      <c r="G24" s="169">
        <f t="shared" si="2"/>
        <v>99.999976301161055</v>
      </c>
      <c r="H24" s="204">
        <v>105339856</v>
      </c>
      <c r="I24" s="204">
        <v>105339856</v>
      </c>
      <c r="J24" s="169">
        <f t="shared" si="3"/>
        <v>100</v>
      </c>
      <c r="K24" s="31"/>
      <c r="L24" s="21"/>
      <c r="M24" s="31"/>
      <c r="N24" s="31"/>
      <c r="O24" s="33"/>
      <c r="P24" s="32"/>
      <c r="Q24" s="31"/>
      <c r="R24" s="31"/>
      <c r="S24" s="33"/>
      <c r="T24" s="21"/>
      <c r="U24" s="31"/>
      <c r="V24" s="31"/>
      <c r="W24" s="33"/>
      <c r="X24" s="21"/>
      <c r="Y24" s="31"/>
      <c r="Z24" s="31"/>
      <c r="AA24" s="33"/>
      <c r="AB24" s="32"/>
      <c r="AC24" s="31"/>
      <c r="AD24" s="31"/>
      <c r="AE24" s="33"/>
      <c r="AF24" s="21"/>
      <c r="AG24" s="31"/>
      <c r="AH24" s="31"/>
      <c r="AI24" s="33"/>
      <c r="AJ24" s="21"/>
      <c r="AK24" s="31"/>
      <c r="AL24" s="31"/>
      <c r="AM24" s="33"/>
      <c r="AN24" s="32"/>
      <c r="AO24" s="31"/>
      <c r="AP24" s="31"/>
      <c r="AQ24" s="33"/>
      <c r="AR24" s="21"/>
      <c r="AS24" s="31"/>
      <c r="AT24" s="31"/>
      <c r="AU24" s="33"/>
      <c r="AV24" s="21"/>
      <c r="AW24" s="31"/>
      <c r="AX24" s="31"/>
      <c r="AY24" s="33"/>
      <c r="AZ24" s="32"/>
      <c r="BA24" s="31"/>
      <c r="BB24" s="31"/>
      <c r="BC24" s="33"/>
      <c r="BD24" s="21"/>
      <c r="BE24" s="31"/>
      <c r="BF24" s="31"/>
      <c r="BG24" s="33"/>
      <c r="BH24" s="21"/>
      <c r="BI24" s="31"/>
      <c r="BJ24" s="31"/>
      <c r="BK24" s="33"/>
      <c r="BL24" s="32"/>
      <c r="BM24" s="31"/>
      <c r="BN24" s="31"/>
      <c r="BO24" s="33"/>
      <c r="BP24" s="21"/>
      <c r="BQ24" s="31"/>
      <c r="BR24" s="31"/>
      <c r="BS24" s="33"/>
      <c r="BT24" s="21"/>
      <c r="BU24" s="31"/>
      <c r="BV24" s="31"/>
      <c r="BW24" s="33"/>
      <c r="BX24" s="32"/>
      <c r="BY24" s="31"/>
      <c r="BZ24" s="31"/>
      <c r="CA24" s="33"/>
      <c r="CB24" s="21"/>
      <c r="CC24" s="31"/>
      <c r="CD24" s="31"/>
      <c r="CE24" s="33"/>
      <c r="CF24" s="21"/>
      <c r="CG24" s="31"/>
      <c r="CH24" s="31"/>
      <c r="CI24" s="33"/>
      <c r="CJ24" s="32"/>
      <c r="CK24" s="31"/>
      <c r="CL24" s="31"/>
      <c r="CM24" s="33"/>
      <c r="CN24" s="21"/>
      <c r="CO24" s="31"/>
      <c r="CP24" s="31"/>
      <c r="CQ24" s="33"/>
      <c r="CR24" s="21"/>
      <c r="CS24" s="31"/>
      <c r="CT24" s="31"/>
      <c r="CU24" s="33"/>
      <c r="CV24" s="32"/>
      <c r="CW24" s="31"/>
      <c r="CX24" s="31"/>
      <c r="CY24" s="33"/>
      <c r="CZ24" s="21"/>
      <c r="DA24" s="31"/>
      <c r="DB24" s="31"/>
      <c r="DC24" s="33"/>
      <c r="DD24" s="21"/>
      <c r="DE24" s="31"/>
      <c r="DF24" s="31"/>
      <c r="DG24" s="33"/>
      <c r="DH24" s="32"/>
      <c r="DI24" s="31"/>
      <c r="DJ24" s="31"/>
      <c r="DK24" s="33"/>
      <c r="DL24" s="21"/>
      <c r="DM24" s="31"/>
      <c r="DN24" s="31"/>
      <c r="DO24" s="33"/>
      <c r="DP24" s="21"/>
      <c r="DQ24" s="31"/>
      <c r="DR24" s="31"/>
      <c r="DS24" s="33"/>
      <c r="DT24" s="32"/>
      <c r="DU24" s="31"/>
      <c r="DV24" s="31"/>
      <c r="DW24" s="33"/>
      <c r="DX24" s="21"/>
      <c r="DY24" s="31"/>
      <c r="DZ24" s="31"/>
      <c r="EA24" s="33"/>
      <c r="EB24" s="21"/>
      <c r="EC24" s="31"/>
      <c r="ED24" s="31"/>
      <c r="EE24" s="33"/>
      <c r="EF24" s="32"/>
      <c r="EG24" s="31"/>
      <c r="EH24" s="31"/>
      <c r="EI24" s="33"/>
      <c r="EJ24" s="21"/>
      <c r="EK24" s="31"/>
      <c r="EL24" s="31"/>
      <c r="EM24" s="33"/>
      <c r="EN24" s="21"/>
      <c r="EO24" s="31"/>
      <c r="EP24" s="31"/>
      <c r="EQ24" s="33"/>
      <c r="ER24" s="32"/>
      <c r="ES24" s="31"/>
      <c r="ET24" s="31"/>
      <c r="EU24" s="33"/>
      <c r="EV24" s="21"/>
      <c r="EW24" s="31"/>
      <c r="EX24" s="31"/>
      <c r="EY24" s="33"/>
      <c r="EZ24" s="21"/>
      <c r="FA24" s="31"/>
      <c r="FB24" s="31"/>
      <c r="FC24" s="33"/>
      <c r="FD24" s="32"/>
      <c r="FE24" s="31"/>
      <c r="FF24" s="31"/>
      <c r="FG24" s="33"/>
      <c r="FH24" s="21"/>
      <c r="FI24" s="31"/>
      <c r="FJ24" s="31"/>
      <c r="FK24" s="33"/>
      <c r="FL24" s="21"/>
      <c r="FM24" s="31"/>
      <c r="FN24" s="31"/>
      <c r="FO24" s="33"/>
      <c r="FP24" s="32"/>
      <c r="FQ24" s="31"/>
      <c r="FR24" s="31"/>
      <c r="FS24" s="33"/>
      <c r="FT24" s="21"/>
      <c r="FU24" s="31"/>
      <c r="FV24" s="31"/>
      <c r="FW24" s="33"/>
      <c r="FX24" s="21"/>
      <c r="FY24" s="31"/>
      <c r="FZ24" s="31"/>
      <c r="GA24" s="33"/>
      <c r="GB24" s="32"/>
      <c r="GC24" s="31"/>
      <c r="GD24" s="31"/>
      <c r="GE24" s="33"/>
      <c r="GF24" s="21"/>
      <c r="GG24" s="31"/>
      <c r="GH24" s="31"/>
      <c r="GI24" s="33"/>
      <c r="GJ24" s="21"/>
      <c r="GK24" s="31"/>
      <c r="GL24" s="31"/>
      <c r="GM24" s="33"/>
      <c r="GN24" s="32"/>
      <c r="GO24" s="31"/>
      <c r="GP24" s="31"/>
      <c r="GQ24" s="33"/>
      <c r="GR24" s="21"/>
      <c r="GS24" s="31"/>
      <c r="GT24" s="31"/>
      <c r="GU24" s="33"/>
      <c r="GV24" s="21"/>
      <c r="GW24" s="31"/>
      <c r="GX24" s="31"/>
      <c r="GY24" s="33"/>
      <c r="GZ24" s="32"/>
      <c r="HA24" s="31"/>
      <c r="HB24" s="31"/>
      <c r="HC24" s="33"/>
      <c r="HD24" s="21"/>
      <c r="HE24" s="31"/>
      <c r="HF24" s="31"/>
      <c r="HG24" s="33"/>
      <c r="HH24" s="21"/>
      <c r="HI24" s="31"/>
      <c r="HJ24" s="31"/>
      <c r="HK24" s="33"/>
      <c r="HL24" s="32"/>
      <c r="HM24" s="31"/>
      <c r="HN24" s="31"/>
      <c r="HO24" s="33"/>
      <c r="HP24" s="21"/>
      <c r="HQ24" s="31"/>
      <c r="HR24" s="31"/>
      <c r="HS24" s="33"/>
      <c r="HT24" s="21"/>
      <c r="HU24" s="31"/>
      <c r="HV24" s="31"/>
      <c r="HW24" s="33"/>
      <c r="HX24" s="32"/>
      <c r="HY24" s="31"/>
      <c r="HZ24" s="31"/>
      <c r="IA24" s="33"/>
      <c r="IB24" s="21"/>
      <c r="IC24" s="31"/>
      <c r="ID24" s="31"/>
      <c r="IE24" s="33"/>
      <c r="IF24" s="21"/>
      <c r="IG24" s="31"/>
      <c r="IH24" s="31"/>
      <c r="II24" s="33"/>
      <c r="IJ24" s="32"/>
      <c r="IK24" s="31"/>
      <c r="IL24" s="31"/>
    </row>
    <row r="25" spans="1:246" s="31" customFormat="1" ht="15">
      <c r="A25" s="37" t="s">
        <v>452</v>
      </c>
      <c r="B25" s="204">
        <v>0</v>
      </c>
      <c r="C25" s="204">
        <v>0</v>
      </c>
      <c r="D25" s="204">
        <v>0</v>
      </c>
      <c r="E25" s="168">
        <v>678561</v>
      </c>
      <c r="F25" s="168">
        <v>678562</v>
      </c>
      <c r="G25" s="169">
        <f>(E25/F25)*100</f>
        <v>99.999852629531276</v>
      </c>
      <c r="H25" s="204">
        <v>0</v>
      </c>
      <c r="I25" s="204">
        <v>0</v>
      </c>
      <c r="J25" s="204">
        <v>0</v>
      </c>
    </row>
    <row r="26" spans="1:246" s="31" customFormat="1" ht="15">
      <c r="A26" s="94" t="s">
        <v>798</v>
      </c>
      <c r="B26" s="204">
        <v>0</v>
      </c>
      <c r="C26" s="204">
        <v>0</v>
      </c>
      <c r="D26" s="204">
        <v>0</v>
      </c>
      <c r="E26" s="168">
        <v>486293</v>
      </c>
      <c r="F26" s="168">
        <v>610000</v>
      </c>
      <c r="G26" s="169">
        <f>(E26/F26)*100</f>
        <v>79.720163934426225</v>
      </c>
      <c r="H26" s="204">
        <v>919872</v>
      </c>
      <c r="I26" s="204">
        <v>919872</v>
      </c>
      <c r="J26" s="169">
        <f>(H26/I26)*100</f>
        <v>100</v>
      </c>
    </row>
    <row r="27" spans="1:246" s="31" customFormat="1" ht="15">
      <c r="A27" s="94" t="s">
        <v>804</v>
      </c>
      <c r="B27" s="204">
        <v>3922043</v>
      </c>
      <c r="C27" s="204">
        <v>6444000</v>
      </c>
      <c r="D27" s="169">
        <f t="shared" ref="D27" si="5">(B27/C27)*100</f>
        <v>60.863485412787085</v>
      </c>
      <c r="E27" s="168">
        <v>7505156</v>
      </c>
      <c r="F27" s="168">
        <v>7505161</v>
      </c>
      <c r="G27" s="169">
        <f t="shared" ref="G27:G58" si="6">(E27/F27)*100</f>
        <v>99.999933379177335</v>
      </c>
      <c r="H27" s="204">
        <v>953607</v>
      </c>
      <c r="I27" s="204">
        <v>1000000</v>
      </c>
      <c r="J27" s="169">
        <f t="shared" ref="J27:J46" si="7">(H27/I27)*100</f>
        <v>95.360699999999994</v>
      </c>
    </row>
    <row r="28" spans="1:246" s="31" customFormat="1" ht="15">
      <c r="A28" s="94" t="s">
        <v>699</v>
      </c>
      <c r="B28" s="204">
        <v>0</v>
      </c>
      <c r="C28" s="204">
        <v>0</v>
      </c>
      <c r="D28" s="204">
        <v>0</v>
      </c>
      <c r="E28" s="168">
        <v>29396388</v>
      </c>
      <c r="F28" s="168">
        <v>25887000</v>
      </c>
      <c r="G28" s="169">
        <f t="shared" si="6"/>
        <v>113.55656507127129</v>
      </c>
      <c r="H28" s="204">
        <v>0</v>
      </c>
      <c r="I28" s="204">
        <v>0</v>
      </c>
      <c r="J28" s="204">
        <v>0</v>
      </c>
    </row>
    <row r="29" spans="1:246" s="31" customFormat="1" ht="15">
      <c r="A29" s="94" t="s">
        <v>691</v>
      </c>
      <c r="B29" s="204">
        <v>1388908</v>
      </c>
      <c r="C29" s="204">
        <v>12538000</v>
      </c>
      <c r="D29" s="169">
        <f t="shared" ref="D29" si="8">(B29/C29)*100</f>
        <v>11.07758813207848</v>
      </c>
      <c r="E29" s="168">
        <v>45984815</v>
      </c>
      <c r="F29" s="168">
        <v>45987266</v>
      </c>
      <c r="G29" s="169">
        <f t="shared" si="6"/>
        <v>99.994670263720394</v>
      </c>
      <c r="H29" s="204">
        <v>92549564</v>
      </c>
      <c r="I29" s="204">
        <v>87524899</v>
      </c>
      <c r="J29" s="169">
        <f t="shared" si="7"/>
        <v>105.74084067209265</v>
      </c>
    </row>
    <row r="30" spans="1:246" s="31" customFormat="1" ht="15">
      <c r="A30" s="94" t="s">
        <v>473</v>
      </c>
      <c r="B30" s="204">
        <v>52453283</v>
      </c>
      <c r="C30" s="204">
        <v>62143000</v>
      </c>
      <c r="D30" s="169">
        <f t="shared" ref="D30" si="9">(B30/C30)*100</f>
        <v>84.40738779910852</v>
      </c>
      <c r="E30" s="168">
        <v>29740509</v>
      </c>
      <c r="F30" s="168">
        <v>29740510</v>
      </c>
      <c r="G30" s="169">
        <f t="shared" si="6"/>
        <v>99.999996637582882</v>
      </c>
      <c r="H30" s="204">
        <v>2462104</v>
      </c>
      <c r="I30" s="204">
        <v>2462104</v>
      </c>
      <c r="J30" s="169">
        <f t="shared" si="7"/>
        <v>100</v>
      </c>
    </row>
    <row r="31" spans="1:246" s="31" customFormat="1" ht="15">
      <c r="A31" s="94" t="s">
        <v>44</v>
      </c>
      <c r="B31" s="204">
        <v>0</v>
      </c>
      <c r="C31" s="204">
        <v>0</v>
      </c>
      <c r="D31" s="204">
        <v>0</v>
      </c>
      <c r="E31" s="168">
        <v>45025954</v>
      </c>
      <c r="F31" s="168">
        <v>45025954</v>
      </c>
      <c r="G31" s="169">
        <f t="shared" si="6"/>
        <v>100</v>
      </c>
      <c r="H31" s="204">
        <v>1156415</v>
      </c>
      <c r="I31" s="204">
        <v>1156415</v>
      </c>
      <c r="J31" s="169">
        <f t="shared" si="7"/>
        <v>100</v>
      </c>
    </row>
    <row r="32" spans="1:246" s="31" customFormat="1" ht="15">
      <c r="A32" s="94" t="s">
        <v>693</v>
      </c>
      <c r="B32" s="204">
        <v>0</v>
      </c>
      <c r="C32" s="204">
        <v>0</v>
      </c>
      <c r="D32" s="204">
        <v>0</v>
      </c>
      <c r="E32" s="168">
        <v>2247484</v>
      </c>
      <c r="F32" s="168">
        <v>2247484</v>
      </c>
      <c r="G32" s="169">
        <f t="shared" si="6"/>
        <v>100</v>
      </c>
      <c r="H32" s="204">
        <v>0</v>
      </c>
      <c r="I32" s="204">
        <v>0</v>
      </c>
      <c r="J32" s="204">
        <v>0</v>
      </c>
    </row>
    <row r="33" spans="1:11" ht="15">
      <c r="A33" s="94" t="s">
        <v>805</v>
      </c>
      <c r="B33" s="204">
        <v>0</v>
      </c>
      <c r="C33" s="204">
        <v>0</v>
      </c>
      <c r="D33" s="204">
        <v>0</v>
      </c>
      <c r="E33" s="168">
        <v>1491570</v>
      </c>
      <c r="F33" s="168">
        <v>1491591</v>
      </c>
      <c r="G33" s="169">
        <f t="shared" si="6"/>
        <v>99.998592107353829</v>
      </c>
      <c r="H33" s="204">
        <v>0</v>
      </c>
      <c r="I33" s="204">
        <v>0</v>
      </c>
      <c r="J33" s="204">
        <v>0</v>
      </c>
      <c r="K33" s="31"/>
    </row>
    <row r="34" spans="1:11" ht="15">
      <c r="A34" s="94" t="s">
        <v>895</v>
      </c>
      <c r="B34" s="204">
        <v>0</v>
      </c>
      <c r="C34" s="204">
        <v>0</v>
      </c>
      <c r="D34" s="204">
        <v>0</v>
      </c>
      <c r="E34" s="168">
        <v>1920176</v>
      </c>
      <c r="F34" s="168">
        <v>1920177</v>
      </c>
      <c r="G34" s="169">
        <f t="shared" si="6"/>
        <v>99.999947921467651</v>
      </c>
      <c r="H34" s="204">
        <v>0</v>
      </c>
      <c r="I34" s="204">
        <v>0</v>
      </c>
      <c r="J34" s="204">
        <v>0</v>
      </c>
      <c r="K34" s="31"/>
    </row>
    <row r="35" spans="1:11" ht="15">
      <c r="A35" s="94" t="s">
        <v>806</v>
      </c>
      <c r="B35" s="204">
        <v>592713</v>
      </c>
      <c r="C35" s="204">
        <v>1005000</v>
      </c>
      <c r="D35" s="169">
        <f t="shared" ref="D35:D56" si="10">(B35/C35)*100</f>
        <v>58.976417910447765</v>
      </c>
      <c r="E35" s="168">
        <v>23248960</v>
      </c>
      <c r="F35" s="168">
        <v>23248961</v>
      </c>
      <c r="G35" s="169">
        <f t="shared" si="6"/>
        <v>99.999995698732519</v>
      </c>
      <c r="H35" s="204">
        <v>2109323</v>
      </c>
      <c r="I35" s="204">
        <v>2109323</v>
      </c>
      <c r="J35" s="169">
        <f t="shared" si="7"/>
        <v>100</v>
      </c>
      <c r="K35" s="31"/>
    </row>
    <row r="36" spans="1:11" ht="15">
      <c r="A36" s="94" t="s">
        <v>380</v>
      </c>
      <c r="B36" s="204">
        <v>914820</v>
      </c>
      <c r="C36" s="204">
        <v>1079000</v>
      </c>
      <c r="D36" s="169">
        <f t="shared" si="10"/>
        <v>84.7840593141798</v>
      </c>
      <c r="E36" s="168">
        <v>1406969</v>
      </c>
      <c r="F36" s="168">
        <v>1650000</v>
      </c>
      <c r="G36" s="169">
        <f t="shared" si="6"/>
        <v>85.270848484848486</v>
      </c>
      <c r="H36" s="204">
        <v>16839</v>
      </c>
      <c r="I36" s="204">
        <v>16839</v>
      </c>
      <c r="J36" s="169">
        <f t="shared" si="7"/>
        <v>100</v>
      </c>
      <c r="K36" s="31"/>
    </row>
    <row r="37" spans="1:11" ht="15">
      <c r="A37" s="94" t="s">
        <v>517</v>
      </c>
      <c r="B37" s="204">
        <v>242375658</v>
      </c>
      <c r="C37" s="204">
        <v>294022000</v>
      </c>
      <c r="D37" s="169">
        <f t="shared" si="10"/>
        <v>82.434531429620918</v>
      </c>
      <c r="E37" s="168">
        <v>2194168536</v>
      </c>
      <c r="F37" s="168">
        <v>2247118670</v>
      </c>
      <c r="G37" s="169">
        <f t="shared" si="6"/>
        <v>97.643643181514747</v>
      </c>
      <c r="H37" s="204">
        <v>47668647</v>
      </c>
      <c r="I37" s="204">
        <v>48971309</v>
      </c>
      <c r="J37" s="169">
        <f t="shared" si="7"/>
        <v>97.33994858091296</v>
      </c>
      <c r="K37" s="31"/>
    </row>
    <row r="38" spans="1:11" ht="15">
      <c r="A38" s="94" t="s">
        <v>603</v>
      </c>
      <c r="B38" s="204">
        <v>1301443932</v>
      </c>
      <c r="C38" s="204">
        <v>1492162000</v>
      </c>
      <c r="D38" s="169">
        <f t="shared" si="10"/>
        <v>87.21867545212919</v>
      </c>
      <c r="E38" s="204">
        <v>0</v>
      </c>
      <c r="F38" s="204">
        <v>0</v>
      </c>
      <c r="G38" s="204">
        <v>0</v>
      </c>
      <c r="H38" s="204">
        <v>0</v>
      </c>
      <c r="I38" s="204">
        <v>0</v>
      </c>
      <c r="J38" s="204">
        <v>0</v>
      </c>
      <c r="K38" s="31"/>
    </row>
    <row r="39" spans="1:11" ht="15">
      <c r="A39" s="94" t="s">
        <v>487</v>
      </c>
      <c r="B39" s="204">
        <v>827960</v>
      </c>
      <c r="C39" s="204">
        <v>383000</v>
      </c>
      <c r="D39" s="169">
        <f t="shared" si="10"/>
        <v>216.177545691906</v>
      </c>
      <c r="E39" s="168">
        <v>8485826</v>
      </c>
      <c r="F39" s="168">
        <v>8485829</v>
      </c>
      <c r="G39" s="169">
        <f t="shared" si="6"/>
        <v>99.999964646942558</v>
      </c>
      <c r="H39" s="204">
        <v>6102347</v>
      </c>
      <c r="I39" s="204">
        <v>6102347</v>
      </c>
      <c r="J39" s="169">
        <f t="shared" si="7"/>
        <v>100</v>
      </c>
      <c r="K39" s="31"/>
    </row>
    <row r="40" spans="1:11" ht="15">
      <c r="A40" s="94" t="s">
        <v>483</v>
      </c>
      <c r="B40" s="204">
        <v>0</v>
      </c>
      <c r="C40" s="204">
        <v>19042000</v>
      </c>
      <c r="D40" s="204">
        <v>0</v>
      </c>
      <c r="E40" s="168">
        <v>3576845</v>
      </c>
      <c r="F40" s="168">
        <v>3576845</v>
      </c>
      <c r="G40" s="169">
        <f t="shared" si="6"/>
        <v>100</v>
      </c>
      <c r="H40" s="204">
        <v>171327</v>
      </c>
      <c r="I40" s="204">
        <v>171327</v>
      </c>
      <c r="J40" s="169">
        <f t="shared" si="7"/>
        <v>100</v>
      </c>
      <c r="K40" s="31"/>
    </row>
    <row r="41" spans="1:11" ht="15">
      <c r="A41" s="94" t="s">
        <v>469</v>
      </c>
      <c r="B41" s="204">
        <v>516</v>
      </c>
      <c r="C41" s="204">
        <v>0</v>
      </c>
      <c r="D41" s="204">
        <v>0</v>
      </c>
      <c r="E41" s="168">
        <v>4220366</v>
      </c>
      <c r="F41" s="168">
        <v>4220367</v>
      </c>
      <c r="G41" s="169">
        <f t="shared" si="6"/>
        <v>99.999976305378183</v>
      </c>
      <c r="H41" s="204">
        <v>105758</v>
      </c>
      <c r="I41" s="204">
        <v>105758</v>
      </c>
      <c r="J41" s="169">
        <f t="shared" si="7"/>
        <v>100</v>
      </c>
      <c r="K41" s="31"/>
    </row>
    <row r="42" spans="1:11" ht="15">
      <c r="A42" s="94" t="s">
        <v>697</v>
      </c>
      <c r="B42" s="204">
        <v>645984</v>
      </c>
      <c r="C42" s="204">
        <v>310000</v>
      </c>
      <c r="D42" s="169">
        <f t="shared" si="10"/>
        <v>208.38193548387096</v>
      </c>
      <c r="E42" s="168">
        <v>3285719</v>
      </c>
      <c r="F42" s="168">
        <v>3285719</v>
      </c>
      <c r="G42" s="169">
        <f t="shared" si="6"/>
        <v>100</v>
      </c>
      <c r="H42" s="204">
        <v>0</v>
      </c>
      <c r="I42" s="204">
        <v>0</v>
      </c>
      <c r="J42" s="204">
        <v>0</v>
      </c>
      <c r="K42" s="31"/>
    </row>
    <row r="43" spans="1:11" ht="15">
      <c r="A43" s="94" t="s">
        <v>43</v>
      </c>
      <c r="B43" s="204">
        <v>0</v>
      </c>
      <c r="C43" s="204">
        <v>0</v>
      </c>
      <c r="D43" s="204">
        <v>0</v>
      </c>
      <c r="E43" s="168">
        <v>6187277</v>
      </c>
      <c r="F43" s="168">
        <v>6187278</v>
      </c>
      <c r="G43" s="169">
        <f t="shared" si="6"/>
        <v>99.999983837803967</v>
      </c>
      <c r="H43" s="204">
        <v>707577</v>
      </c>
      <c r="I43" s="204">
        <v>707577</v>
      </c>
      <c r="J43" s="169">
        <f t="shared" si="7"/>
        <v>100</v>
      </c>
      <c r="K43" s="31"/>
    </row>
    <row r="44" spans="1:11" ht="15">
      <c r="A44" s="94" t="s">
        <v>457</v>
      </c>
      <c r="B44" s="204">
        <v>2756150</v>
      </c>
      <c r="C44" s="204">
        <v>2683000</v>
      </c>
      <c r="D44" s="169">
        <f t="shared" si="10"/>
        <v>102.72642564293702</v>
      </c>
      <c r="E44" s="168">
        <v>14375820</v>
      </c>
      <c r="F44" s="168">
        <v>14375928</v>
      </c>
      <c r="G44" s="169">
        <f t="shared" si="6"/>
        <v>99.999248744150634</v>
      </c>
      <c r="H44" s="204">
        <v>2998550</v>
      </c>
      <c r="I44" s="204">
        <v>3300000</v>
      </c>
      <c r="J44" s="169">
        <f t="shared" si="7"/>
        <v>90.86515151515151</v>
      </c>
      <c r="K44" s="31"/>
    </row>
    <row r="45" spans="1:11" ht="15">
      <c r="A45" s="94" t="s">
        <v>485</v>
      </c>
      <c r="B45" s="204">
        <v>12669</v>
      </c>
      <c r="C45" s="204">
        <v>0</v>
      </c>
      <c r="D45" s="204">
        <v>0</v>
      </c>
      <c r="E45" s="168">
        <v>9316814</v>
      </c>
      <c r="F45" s="168">
        <v>9316849</v>
      </c>
      <c r="G45" s="169">
        <f t="shared" si="6"/>
        <v>99.999624336511189</v>
      </c>
      <c r="H45" s="204">
        <v>149143</v>
      </c>
      <c r="I45" s="204">
        <v>400000</v>
      </c>
      <c r="J45" s="169">
        <f t="shared" si="7"/>
        <v>37.28575</v>
      </c>
      <c r="K45" s="31"/>
    </row>
    <row r="46" spans="1:11" ht="15">
      <c r="A46" s="94" t="s">
        <v>324</v>
      </c>
      <c r="B46" s="204">
        <v>0</v>
      </c>
      <c r="C46" s="204">
        <v>0</v>
      </c>
      <c r="D46" s="204">
        <v>0</v>
      </c>
      <c r="E46" s="168">
        <v>16509845</v>
      </c>
      <c r="F46" s="168">
        <v>16509847</v>
      </c>
      <c r="G46" s="169">
        <f t="shared" si="6"/>
        <v>99.999987886017365</v>
      </c>
      <c r="H46" s="204">
        <v>97261</v>
      </c>
      <c r="I46" s="204">
        <v>150000</v>
      </c>
      <c r="J46" s="169">
        <f t="shared" si="7"/>
        <v>64.840666666666664</v>
      </c>
      <c r="K46" s="31"/>
    </row>
    <row r="47" spans="1:11" ht="15">
      <c r="A47" s="94" t="s">
        <v>48</v>
      </c>
      <c r="B47" s="204">
        <v>18701786</v>
      </c>
      <c r="C47" s="204">
        <v>17222000</v>
      </c>
      <c r="D47" s="169">
        <f t="shared" si="10"/>
        <v>108.5924166763442</v>
      </c>
      <c r="E47" s="168">
        <v>4280232</v>
      </c>
      <c r="F47" s="168">
        <v>4280299</v>
      </c>
      <c r="G47" s="169">
        <f t="shared" si="6"/>
        <v>99.998434688791605</v>
      </c>
      <c r="H47" s="204">
        <v>848738</v>
      </c>
      <c r="I47" s="204">
        <v>848738</v>
      </c>
      <c r="J47" s="169">
        <f t="shared" ref="J47:J58" si="11">(H47/I47)*100</f>
        <v>100</v>
      </c>
      <c r="K47" s="31"/>
    </row>
    <row r="48" spans="1:11" ht="15">
      <c r="A48" s="94" t="s">
        <v>700</v>
      </c>
      <c r="B48" s="204">
        <v>0</v>
      </c>
      <c r="C48" s="204">
        <v>0</v>
      </c>
      <c r="D48" s="204">
        <v>0</v>
      </c>
      <c r="E48" s="168">
        <v>1142481</v>
      </c>
      <c r="F48" s="168">
        <v>1142482</v>
      </c>
      <c r="G48" s="169">
        <f t="shared" si="6"/>
        <v>99.999912471268686</v>
      </c>
      <c r="H48" s="204">
        <v>0</v>
      </c>
      <c r="I48" s="204">
        <v>0</v>
      </c>
      <c r="J48" s="204">
        <v>0</v>
      </c>
      <c r="K48" s="31"/>
    </row>
    <row r="49" spans="1:11" ht="15">
      <c r="A49" s="94" t="s">
        <v>505</v>
      </c>
      <c r="B49" s="204">
        <v>2728</v>
      </c>
      <c r="C49" s="204">
        <v>0</v>
      </c>
      <c r="D49" s="204">
        <v>0</v>
      </c>
      <c r="E49" s="168">
        <v>9558638</v>
      </c>
      <c r="F49" s="168">
        <v>9558985</v>
      </c>
      <c r="G49" s="169">
        <f t="shared" si="6"/>
        <v>99.996369907474474</v>
      </c>
      <c r="H49" s="204">
        <v>822377</v>
      </c>
      <c r="I49" s="204">
        <v>822377</v>
      </c>
      <c r="J49" s="169">
        <f t="shared" si="11"/>
        <v>100</v>
      </c>
      <c r="K49" s="31"/>
    </row>
    <row r="50" spans="1:11" ht="15">
      <c r="A50" s="94" t="s">
        <v>143</v>
      </c>
      <c r="B50" s="204">
        <v>109663236</v>
      </c>
      <c r="C50" s="204">
        <v>112000000</v>
      </c>
      <c r="D50" s="169">
        <f t="shared" si="10"/>
        <v>97.913603571428581</v>
      </c>
      <c r="E50" s="168">
        <v>19807429</v>
      </c>
      <c r="F50" s="168">
        <v>19807430</v>
      </c>
      <c r="G50" s="169">
        <f t="shared" si="6"/>
        <v>99.999994951389453</v>
      </c>
      <c r="H50" s="204">
        <v>446321</v>
      </c>
      <c r="I50" s="204">
        <v>446321</v>
      </c>
      <c r="J50" s="169">
        <f t="shared" si="11"/>
        <v>100</v>
      </c>
      <c r="K50" s="31"/>
    </row>
    <row r="51" spans="1:11" ht="15">
      <c r="A51" s="94" t="s">
        <v>801</v>
      </c>
      <c r="B51" s="204">
        <v>0</v>
      </c>
      <c r="C51" s="204">
        <v>0</v>
      </c>
      <c r="D51" s="204">
        <v>0</v>
      </c>
      <c r="E51" s="168">
        <v>39195493</v>
      </c>
      <c r="F51" s="168">
        <v>35663000</v>
      </c>
      <c r="G51" s="169">
        <f t="shared" si="6"/>
        <v>109.90520427333652</v>
      </c>
      <c r="H51" s="204">
        <v>0</v>
      </c>
      <c r="I51" s="204">
        <v>0</v>
      </c>
      <c r="J51" s="204">
        <v>0</v>
      </c>
      <c r="K51" s="31"/>
    </row>
    <row r="52" spans="1:11" ht="25.5">
      <c r="A52" s="228" t="s">
        <v>698</v>
      </c>
      <c r="B52" s="204">
        <v>1877598</v>
      </c>
      <c r="C52" s="204">
        <v>1975000</v>
      </c>
      <c r="D52" s="169">
        <f t="shared" si="10"/>
        <v>95.068253164556964</v>
      </c>
      <c r="E52" s="168">
        <v>2999064</v>
      </c>
      <c r="F52" s="168">
        <v>2999066</v>
      </c>
      <c r="G52" s="169">
        <f t="shared" si="6"/>
        <v>99.999933312571315</v>
      </c>
      <c r="H52" s="204">
        <v>710123</v>
      </c>
      <c r="I52" s="204">
        <v>710123</v>
      </c>
      <c r="J52" s="169">
        <f t="shared" si="11"/>
        <v>100</v>
      </c>
      <c r="K52" s="31"/>
    </row>
    <row r="53" spans="1:11" ht="15">
      <c r="A53" s="94" t="s">
        <v>705</v>
      </c>
      <c r="B53" s="204">
        <v>0</v>
      </c>
      <c r="C53" s="204">
        <v>0</v>
      </c>
      <c r="D53" s="204">
        <v>0</v>
      </c>
      <c r="E53" s="168">
        <v>2999169</v>
      </c>
      <c r="F53" s="168">
        <v>3016000</v>
      </c>
      <c r="G53" s="169">
        <f t="shared" si="6"/>
        <v>99.441942970822282</v>
      </c>
      <c r="H53" s="204">
        <v>139870</v>
      </c>
      <c r="I53" s="204">
        <v>300000</v>
      </c>
      <c r="J53" s="169">
        <f t="shared" si="11"/>
        <v>46.623333333333335</v>
      </c>
      <c r="K53" s="31"/>
    </row>
    <row r="54" spans="1:11" ht="15">
      <c r="A54" s="94" t="s">
        <v>802</v>
      </c>
      <c r="B54" s="204">
        <v>0</v>
      </c>
      <c r="C54" s="204">
        <v>0</v>
      </c>
      <c r="D54" s="204">
        <v>0</v>
      </c>
      <c r="E54" s="168">
        <v>50853003</v>
      </c>
      <c r="F54" s="168">
        <v>44824000</v>
      </c>
      <c r="G54" s="169">
        <f t="shared" si="6"/>
        <v>113.45039041584866</v>
      </c>
      <c r="H54" s="204">
        <v>0</v>
      </c>
      <c r="I54" s="204">
        <v>0</v>
      </c>
      <c r="J54" s="204">
        <v>0</v>
      </c>
      <c r="K54" s="31"/>
    </row>
    <row r="55" spans="1:11" ht="17.25" customHeight="1">
      <c r="A55" s="94" t="s">
        <v>385</v>
      </c>
      <c r="B55" s="204">
        <v>3057286</v>
      </c>
      <c r="C55" s="204">
        <v>3010000</v>
      </c>
      <c r="D55" s="169">
        <f t="shared" si="10"/>
        <v>101.57096345514951</v>
      </c>
      <c r="E55" s="168">
        <v>3326356</v>
      </c>
      <c r="F55" s="168">
        <v>3326358</v>
      </c>
      <c r="G55" s="169">
        <f t="shared" si="6"/>
        <v>99.999939874180711</v>
      </c>
      <c r="H55" s="204">
        <v>0</v>
      </c>
      <c r="I55" s="204">
        <v>0</v>
      </c>
      <c r="J55" s="204">
        <v>0</v>
      </c>
      <c r="K55" s="31"/>
    </row>
    <row r="56" spans="1:11" ht="17.25" customHeight="1">
      <c r="A56" s="94" t="s">
        <v>554</v>
      </c>
      <c r="B56" s="204">
        <v>808280767</v>
      </c>
      <c r="C56" s="204">
        <v>756924000</v>
      </c>
      <c r="D56" s="169">
        <f t="shared" si="10"/>
        <v>106.78493045536936</v>
      </c>
      <c r="E56" s="168">
        <v>6781910</v>
      </c>
      <c r="F56" s="168">
        <v>6781979</v>
      </c>
      <c r="G56" s="169">
        <f t="shared" si="6"/>
        <v>99.998982597852333</v>
      </c>
      <c r="H56" s="204">
        <v>6126262</v>
      </c>
      <c r="I56" s="204">
        <v>6126262</v>
      </c>
      <c r="J56" s="169">
        <f t="shared" si="11"/>
        <v>100</v>
      </c>
      <c r="K56" s="31"/>
    </row>
    <row r="57" spans="1:11" ht="17.25" customHeight="1">
      <c r="A57" s="94" t="s">
        <v>807</v>
      </c>
      <c r="B57" s="204">
        <v>0</v>
      </c>
      <c r="C57" s="204">
        <v>33000</v>
      </c>
      <c r="D57" s="204">
        <v>0</v>
      </c>
      <c r="E57" s="168">
        <v>752009</v>
      </c>
      <c r="F57" s="168">
        <v>752010</v>
      </c>
      <c r="G57" s="169">
        <f t="shared" si="6"/>
        <v>99.999867023044914</v>
      </c>
      <c r="H57" s="204">
        <v>29505</v>
      </c>
      <c r="I57" s="204">
        <v>29505</v>
      </c>
      <c r="J57" s="169">
        <f t="shared" si="11"/>
        <v>100</v>
      </c>
      <c r="K57" s="31"/>
    </row>
    <row r="58" spans="1:11" ht="17.25" customHeight="1">
      <c r="A58" s="94" t="s">
        <v>808</v>
      </c>
      <c r="B58" s="204">
        <v>8750</v>
      </c>
      <c r="C58" s="204">
        <v>0</v>
      </c>
      <c r="D58" s="204">
        <v>0</v>
      </c>
      <c r="E58" s="168">
        <v>35380599</v>
      </c>
      <c r="F58" s="168">
        <v>35380644</v>
      </c>
      <c r="G58" s="169">
        <f t="shared" si="6"/>
        <v>99.999872811812025</v>
      </c>
      <c r="H58" s="204">
        <v>3327876</v>
      </c>
      <c r="I58" s="204">
        <v>3327876</v>
      </c>
      <c r="J58" s="169">
        <f t="shared" si="11"/>
        <v>100</v>
      </c>
      <c r="K58" s="31"/>
    </row>
    <row r="59" spans="1:11" ht="17.25" customHeight="1">
      <c r="A59" s="131" t="s">
        <v>27</v>
      </c>
      <c r="B59" s="158">
        <f>SUM(B5:B58)</f>
        <v>2688245718</v>
      </c>
      <c r="C59" s="158">
        <f>SUM(C5:C58)</f>
        <v>2924425000</v>
      </c>
      <c r="D59" s="172">
        <f>B59/C59*100</f>
        <v>91.92390702445779</v>
      </c>
      <c r="E59" s="158">
        <f>SUM(E5:E58)</f>
        <v>4136468204</v>
      </c>
      <c r="F59" s="158">
        <f>SUM(F5:F58)</f>
        <v>4082741403</v>
      </c>
      <c r="G59" s="172">
        <f>E59/F59*100</f>
        <v>101.31594915515643</v>
      </c>
      <c r="H59" s="158">
        <f>SUM(H8:H58)</f>
        <v>317931596</v>
      </c>
      <c r="I59" s="158">
        <f>SUM(I8:I58)</f>
        <v>317931597</v>
      </c>
      <c r="J59" s="172">
        <f>H59/I59*100</f>
        <v>99.999999685466932</v>
      </c>
    </row>
    <row r="60" spans="1:11" ht="17.25" customHeight="1">
      <c r="A60" s="29"/>
      <c r="B60" s="29"/>
      <c r="C60" s="29"/>
      <c r="D60" s="173"/>
      <c r="E60" s="29"/>
      <c r="F60" s="29"/>
      <c r="G60" s="173"/>
      <c r="H60" s="29"/>
      <c r="I60" s="29"/>
      <c r="J60" s="173"/>
    </row>
    <row r="61" spans="1:11" ht="17.25" customHeight="1">
      <c r="A61" s="29"/>
      <c r="B61" s="29"/>
      <c r="C61" s="29"/>
      <c r="D61" s="29"/>
      <c r="E61" s="29"/>
      <c r="F61" s="29"/>
      <c r="G61" s="29"/>
      <c r="H61" s="29"/>
      <c r="I61" s="29"/>
      <c r="J61" s="29"/>
    </row>
    <row r="62" spans="1:11" ht="17.25" customHeight="1">
      <c r="A62" s="29"/>
      <c r="B62" s="29"/>
      <c r="C62" s="29"/>
      <c r="D62" s="173"/>
      <c r="E62" s="29"/>
      <c r="F62" s="29"/>
      <c r="G62" s="173"/>
      <c r="H62" s="29"/>
      <c r="I62" s="29"/>
      <c r="J62" s="173"/>
    </row>
    <row r="63" spans="1:11" ht="17.25" customHeight="1">
      <c r="A63" s="29"/>
      <c r="B63" s="29"/>
      <c r="C63" s="29"/>
      <c r="D63" s="173"/>
      <c r="E63" s="29"/>
      <c r="F63" s="29"/>
      <c r="G63" s="173"/>
      <c r="H63" s="29"/>
      <c r="I63" s="29"/>
      <c r="J63" s="173"/>
    </row>
    <row r="64" spans="1:11" ht="17.25" customHeight="1">
      <c r="A64" s="29"/>
      <c r="B64" s="29"/>
      <c r="C64" s="29"/>
      <c r="D64" s="173"/>
      <c r="E64" s="29"/>
      <c r="F64" s="29"/>
      <c r="G64" s="173"/>
      <c r="H64" s="29"/>
      <c r="I64" s="29"/>
      <c r="J64" s="173"/>
    </row>
    <row r="65" spans="1:10" ht="17.25" customHeight="1">
      <c r="A65" s="29"/>
      <c r="B65" s="29"/>
      <c r="C65" s="29"/>
      <c r="D65" s="173"/>
      <c r="E65" s="29"/>
      <c r="F65" s="29"/>
      <c r="G65" s="173"/>
      <c r="H65" s="29"/>
      <c r="I65" s="29"/>
      <c r="J65" s="173"/>
    </row>
    <row r="66" spans="1:10" ht="17.25" customHeight="1">
      <c r="A66" s="29"/>
      <c r="B66" s="29"/>
      <c r="C66" s="29"/>
      <c r="D66" s="173"/>
      <c r="E66" s="29"/>
      <c r="F66" s="29"/>
      <c r="G66" s="173"/>
      <c r="H66" s="29"/>
      <c r="I66" s="29"/>
      <c r="J66" s="173"/>
    </row>
    <row r="67" spans="1:10" ht="17.25" customHeight="1">
      <c r="A67" s="29"/>
      <c r="B67" s="29"/>
      <c r="C67" s="29"/>
      <c r="D67" s="173"/>
      <c r="E67" s="29"/>
      <c r="F67" s="29"/>
      <c r="G67" s="173"/>
      <c r="H67" s="29"/>
      <c r="I67" s="29"/>
      <c r="J67" s="173"/>
    </row>
    <row r="68" spans="1:10" ht="17.25" customHeight="1">
      <c r="A68" s="29"/>
      <c r="B68" s="29" t="s">
        <v>326</v>
      </c>
      <c r="C68" s="29"/>
      <c r="D68" s="173"/>
      <c r="E68" s="29"/>
      <c r="F68" s="29"/>
      <c r="G68" s="173"/>
      <c r="H68" s="29"/>
      <c r="I68" s="29"/>
      <c r="J68" s="173"/>
    </row>
    <row r="69" spans="1:10" ht="17.25" customHeight="1">
      <c r="A69" s="29"/>
      <c r="B69" s="29"/>
      <c r="C69" s="29"/>
      <c r="D69" s="173"/>
      <c r="E69" s="29"/>
      <c r="F69" s="29"/>
      <c r="G69" s="173"/>
      <c r="H69" s="29"/>
      <c r="I69" s="29"/>
      <c r="J69" s="173"/>
    </row>
    <row r="70" spans="1:10" ht="17.25" customHeight="1">
      <c r="A70" s="29"/>
      <c r="B70" s="29"/>
      <c r="C70" s="29"/>
      <c r="D70" s="173"/>
      <c r="E70" s="29"/>
      <c r="F70" s="29"/>
      <c r="G70" s="173"/>
      <c r="H70" s="29"/>
      <c r="I70" s="29"/>
      <c r="J70" s="173"/>
    </row>
    <row r="71" spans="1:10" ht="17.25" customHeight="1">
      <c r="A71" s="29"/>
      <c r="B71" s="29"/>
      <c r="C71" s="29"/>
      <c r="D71" s="173"/>
      <c r="E71" s="29"/>
      <c r="F71" s="29"/>
      <c r="G71" s="173"/>
      <c r="H71" s="29"/>
      <c r="I71" s="29"/>
      <c r="J71" s="173"/>
    </row>
    <row r="72" spans="1:10" ht="17.25" customHeight="1">
      <c r="A72" s="29"/>
      <c r="B72" s="29"/>
      <c r="C72" s="29"/>
      <c r="D72" s="173"/>
      <c r="E72" s="29"/>
      <c r="F72" s="29"/>
      <c r="G72" s="173"/>
      <c r="H72" s="29"/>
      <c r="I72" s="29"/>
      <c r="J72" s="173"/>
    </row>
    <row r="73" spans="1:10" ht="17.25" customHeight="1">
      <c r="A73" s="29"/>
      <c r="B73" s="29"/>
      <c r="C73" s="29"/>
      <c r="D73" s="173"/>
      <c r="E73" s="29"/>
      <c r="F73" s="29"/>
      <c r="G73" s="173"/>
      <c r="H73" s="29"/>
      <c r="I73" s="29"/>
      <c r="J73" s="173"/>
    </row>
    <row r="74" spans="1:10" ht="17.25" customHeight="1">
      <c r="A74" s="29"/>
      <c r="B74" s="29"/>
      <c r="C74" s="29"/>
      <c r="D74" s="173"/>
      <c r="E74" s="29"/>
      <c r="F74" s="29"/>
      <c r="G74" s="173"/>
      <c r="H74" s="29"/>
      <c r="I74" s="29"/>
      <c r="J74" s="173"/>
    </row>
    <row r="75" spans="1:10" ht="17.25" customHeight="1">
      <c r="A75" s="29"/>
      <c r="B75" s="29"/>
      <c r="C75" s="29"/>
      <c r="D75" s="173"/>
      <c r="E75" s="29"/>
      <c r="F75" s="29"/>
      <c r="G75" s="173"/>
      <c r="H75" s="29"/>
      <c r="I75" s="29"/>
      <c r="J75" s="173"/>
    </row>
    <row r="76" spans="1:10" ht="17.25" customHeight="1">
      <c r="A76" s="29"/>
      <c r="B76" s="29"/>
      <c r="C76" s="29"/>
      <c r="D76" s="173"/>
      <c r="E76" s="29"/>
      <c r="F76" s="29"/>
      <c r="G76" s="173"/>
      <c r="H76" s="29"/>
      <c r="I76" s="29"/>
      <c r="J76" s="173"/>
    </row>
    <row r="77" spans="1:10" ht="17.25" customHeight="1">
      <c r="A77" s="29"/>
      <c r="B77" s="29"/>
      <c r="C77" s="29"/>
      <c r="D77" s="173"/>
      <c r="E77" s="29"/>
      <c r="F77" s="29"/>
      <c r="G77" s="173"/>
      <c r="H77" s="29"/>
      <c r="I77" s="29"/>
      <c r="J77" s="173"/>
    </row>
    <row r="78" spans="1:10" ht="17.25" customHeight="1">
      <c r="A78" s="29"/>
      <c r="B78" s="29"/>
      <c r="C78" s="29"/>
      <c r="D78" s="173"/>
      <c r="E78" s="29"/>
      <c r="F78" s="29"/>
      <c r="G78" s="173"/>
      <c r="H78" s="29"/>
      <c r="I78" s="29"/>
      <c r="J78" s="173"/>
    </row>
    <row r="79" spans="1:10" ht="17.25" customHeight="1">
      <c r="A79" s="29"/>
      <c r="B79" s="29"/>
      <c r="C79" s="29"/>
      <c r="D79" s="173"/>
      <c r="E79" s="29"/>
      <c r="F79" s="29"/>
      <c r="G79" s="173"/>
      <c r="H79" s="29"/>
      <c r="I79" s="29"/>
      <c r="J79" s="173"/>
    </row>
    <row r="80" spans="1:10" ht="17.25" customHeight="1">
      <c r="A80" s="29"/>
      <c r="B80" s="29"/>
      <c r="C80" s="29"/>
      <c r="D80" s="173"/>
      <c r="E80" s="29"/>
      <c r="F80" s="29"/>
      <c r="G80" s="173"/>
      <c r="H80" s="29"/>
      <c r="I80" s="29"/>
      <c r="J80" s="173"/>
    </row>
    <row r="81" spans="1:10" ht="17.25" customHeight="1">
      <c r="A81" s="29"/>
      <c r="B81" s="29"/>
      <c r="C81" s="29"/>
      <c r="D81" s="173"/>
      <c r="E81" s="29"/>
      <c r="F81" s="29"/>
      <c r="G81" s="173"/>
      <c r="H81" s="29"/>
      <c r="I81" s="29"/>
      <c r="J81" s="173"/>
    </row>
    <row r="82" spans="1:10" ht="17.25" customHeight="1">
      <c r="A82" s="29"/>
      <c r="B82" s="29"/>
      <c r="C82" s="29"/>
      <c r="D82" s="173"/>
      <c r="E82" s="29"/>
      <c r="F82" s="29"/>
      <c r="G82" s="173"/>
      <c r="H82" s="29"/>
      <c r="I82" s="29"/>
      <c r="J82" s="173"/>
    </row>
    <row r="83" spans="1:10" ht="17.25" customHeight="1">
      <c r="A83" s="29"/>
      <c r="B83" s="29"/>
      <c r="C83" s="29"/>
      <c r="D83" s="173"/>
      <c r="E83" s="29"/>
      <c r="F83" s="29"/>
      <c r="G83" s="173"/>
      <c r="H83" s="29"/>
      <c r="I83" s="29"/>
      <c r="J83" s="173"/>
    </row>
    <row r="84" spans="1:10" ht="17.25" customHeight="1">
      <c r="A84" s="29"/>
      <c r="B84" s="29"/>
      <c r="C84" s="29"/>
      <c r="D84" s="173"/>
      <c r="E84" s="29"/>
      <c r="F84" s="29"/>
      <c r="G84" s="173"/>
      <c r="H84" s="29"/>
      <c r="I84" s="29"/>
      <c r="J84" s="173"/>
    </row>
    <row r="85" spans="1:10" ht="17.25" customHeight="1">
      <c r="A85" s="29"/>
      <c r="B85" s="29"/>
      <c r="C85" s="29"/>
      <c r="D85" s="173"/>
      <c r="E85" s="29"/>
      <c r="F85" s="29"/>
      <c r="G85" s="173"/>
      <c r="H85" s="29"/>
      <c r="I85" s="29"/>
      <c r="J85" s="173"/>
    </row>
    <row r="86" spans="1:10" ht="17.25" customHeight="1">
      <c r="A86" s="29"/>
      <c r="B86" s="29"/>
      <c r="C86" s="29"/>
      <c r="D86" s="173"/>
      <c r="E86" s="29"/>
      <c r="F86" s="29"/>
      <c r="G86" s="173"/>
      <c r="H86" s="29"/>
      <c r="I86" s="29"/>
      <c r="J86" s="173"/>
    </row>
    <row r="87" spans="1:10" ht="17.25" customHeight="1">
      <c r="A87" s="29"/>
      <c r="B87" s="29"/>
      <c r="C87" s="29"/>
      <c r="D87" s="173"/>
      <c r="E87" s="29"/>
      <c r="F87" s="29"/>
      <c r="G87" s="173"/>
      <c r="H87" s="29"/>
      <c r="I87" s="29"/>
      <c r="J87" s="173"/>
    </row>
    <row r="88" spans="1:10" ht="17.25" customHeight="1">
      <c r="A88" s="29"/>
      <c r="B88" s="29"/>
      <c r="C88" s="29"/>
      <c r="D88" s="173"/>
      <c r="E88" s="29"/>
      <c r="F88" s="29"/>
      <c r="G88" s="173"/>
      <c r="H88" s="29"/>
      <c r="I88" s="29"/>
      <c r="J88" s="173"/>
    </row>
    <row r="89" spans="1:10" ht="17.25" customHeight="1">
      <c r="A89" s="29"/>
      <c r="B89" s="29"/>
      <c r="C89" s="29"/>
      <c r="D89" s="173"/>
      <c r="E89" s="29"/>
      <c r="F89" s="29"/>
      <c r="G89" s="173"/>
      <c r="H89" s="29"/>
      <c r="I89" s="29"/>
      <c r="J89" s="173"/>
    </row>
    <row r="90" spans="1:10" ht="17.25" customHeight="1">
      <c r="A90" s="29"/>
      <c r="B90" s="29"/>
      <c r="C90" s="29"/>
      <c r="D90" s="173"/>
      <c r="E90" s="29"/>
      <c r="F90" s="29"/>
      <c r="G90" s="173"/>
      <c r="H90" s="29"/>
      <c r="I90" s="29"/>
      <c r="J90" s="173"/>
    </row>
    <row r="91" spans="1:10" ht="17.25" customHeight="1">
      <c r="A91" s="29"/>
      <c r="B91" s="29"/>
      <c r="C91" s="29"/>
      <c r="D91" s="173"/>
      <c r="E91" s="29"/>
      <c r="F91" s="29"/>
      <c r="G91" s="173"/>
      <c r="H91" s="29"/>
      <c r="I91" s="29"/>
      <c r="J91" s="173"/>
    </row>
    <row r="92" spans="1:10" ht="17.25" customHeight="1">
      <c r="A92" s="29"/>
      <c r="B92" s="29"/>
      <c r="C92" s="29"/>
      <c r="D92" s="173"/>
      <c r="E92" s="29"/>
      <c r="F92" s="29"/>
      <c r="G92" s="173"/>
      <c r="H92" s="29"/>
      <c r="I92" s="29"/>
      <c r="J92" s="173"/>
    </row>
    <row r="93" spans="1:10" ht="17.25" customHeight="1">
      <c r="A93" s="29"/>
      <c r="B93" s="29"/>
      <c r="C93" s="29"/>
      <c r="D93" s="173"/>
      <c r="E93" s="29"/>
      <c r="F93" s="29"/>
      <c r="G93" s="173"/>
      <c r="H93" s="29"/>
      <c r="I93" s="29"/>
      <c r="J93" s="173"/>
    </row>
    <row r="94" spans="1:10" ht="17.25" customHeight="1">
      <c r="A94" s="29"/>
      <c r="B94" s="29"/>
      <c r="C94" s="29"/>
      <c r="D94" s="173"/>
      <c r="E94" s="29"/>
      <c r="F94" s="29"/>
      <c r="G94" s="173"/>
      <c r="H94" s="29"/>
      <c r="I94" s="29"/>
      <c r="J94" s="173"/>
    </row>
    <row r="95" spans="1:10" ht="17.25" customHeight="1">
      <c r="A95" s="29"/>
      <c r="B95" s="29"/>
      <c r="C95" s="29"/>
      <c r="D95" s="173"/>
      <c r="E95" s="29"/>
      <c r="F95" s="29"/>
      <c r="G95" s="173"/>
      <c r="H95" s="29"/>
      <c r="I95" s="29"/>
      <c r="J95" s="173"/>
    </row>
    <row r="96" spans="1:10" ht="17.25" customHeight="1">
      <c r="A96" s="29"/>
      <c r="B96" s="29"/>
      <c r="C96" s="29"/>
      <c r="D96" s="173"/>
      <c r="E96" s="29"/>
      <c r="F96" s="29"/>
      <c r="G96" s="173"/>
      <c r="H96" s="29"/>
      <c r="I96" s="29"/>
      <c r="J96" s="173"/>
    </row>
    <row r="97" spans="1:10" ht="17.25" customHeight="1">
      <c r="A97" s="29"/>
      <c r="B97" s="29"/>
      <c r="C97" s="29"/>
      <c r="D97" s="173"/>
      <c r="E97" s="29"/>
      <c r="F97" s="29"/>
      <c r="G97" s="173"/>
      <c r="H97" s="29"/>
      <c r="I97" s="29"/>
      <c r="J97" s="173"/>
    </row>
    <row r="98" spans="1:10" ht="17.25" customHeight="1">
      <c r="A98" s="29"/>
      <c r="B98" s="29"/>
      <c r="C98" s="29"/>
      <c r="D98" s="173"/>
      <c r="E98" s="29"/>
      <c r="F98" s="29"/>
      <c r="G98" s="173"/>
      <c r="H98" s="29"/>
      <c r="I98" s="29"/>
      <c r="J98" s="173"/>
    </row>
    <row r="99" spans="1:10" ht="17.25" customHeight="1">
      <c r="A99" s="29"/>
      <c r="B99" s="29"/>
      <c r="C99" s="29"/>
      <c r="D99" s="173"/>
      <c r="E99" s="29"/>
      <c r="F99" s="29"/>
      <c r="G99" s="173"/>
      <c r="H99" s="29"/>
      <c r="I99" s="29"/>
      <c r="J99" s="173"/>
    </row>
    <row r="100" spans="1:10" ht="17.25" customHeight="1">
      <c r="A100" s="29"/>
      <c r="B100" s="29"/>
      <c r="C100" s="29"/>
      <c r="D100" s="173"/>
      <c r="E100" s="29"/>
      <c r="F100" s="29"/>
      <c r="G100" s="173"/>
      <c r="H100" s="29"/>
      <c r="I100" s="29"/>
      <c r="J100" s="173"/>
    </row>
    <row r="101" spans="1:10" ht="17.25" customHeight="1">
      <c r="A101" s="29"/>
      <c r="B101" s="29"/>
      <c r="C101" s="29"/>
      <c r="D101" s="173"/>
      <c r="E101" s="29"/>
      <c r="F101" s="29"/>
      <c r="G101" s="173"/>
      <c r="H101" s="29"/>
      <c r="I101" s="29"/>
      <c r="J101" s="173"/>
    </row>
    <row r="102" spans="1:10" ht="17.25" customHeight="1">
      <c r="A102" s="29"/>
      <c r="B102" s="29"/>
      <c r="C102" s="29"/>
      <c r="D102" s="173"/>
      <c r="E102" s="29"/>
      <c r="F102" s="29"/>
      <c r="G102" s="173"/>
      <c r="H102" s="29"/>
      <c r="I102" s="29"/>
      <c r="J102" s="173"/>
    </row>
    <row r="103" spans="1:10" ht="17.25" customHeight="1">
      <c r="A103" s="29"/>
      <c r="B103" s="29"/>
      <c r="C103" s="29"/>
      <c r="D103" s="173"/>
      <c r="E103" s="29"/>
      <c r="F103" s="29"/>
      <c r="G103" s="173"/>
      <c r="H103" s="29"/>
      <c r="I103" s="29"/>
      <c r="J103" s="173"/>
    </row>
    <row r="104" spans="1:10" ht="17.25" customHeight="1">
      <c r="A104" s="29"/>
      <c r="B104" s="29"/>
      <c r="C104" s="29"/>
      <c r="D104" s="173"/>
      <c r="E104" s="29"/>
      <c r="F104" s="29"/>
      <c r="G104" s="173"/>
      <c r="H104" s="29"/>
      <c r="I104" s="29"/>
      <c r="J104" s="173"/>
    </row>
    <row r="105" spans="1:10" ht="17.25" customHeight="1">
      <c r="A105" s="29"/>
      <c r="B105" s="29"/>
      <c r="C105" s="29"/>
      <c r="D105" s="173"/>
      <c r="E105" s="29"/>
      <c r="F105" s="29"/>
      <c r="G105" s="173"/>
      <c r="H105" s="29"/>
      <c r="I105" s="29"/>
      <c r="J105" s="173"/>
    </row>
    <row r="106" spans="1:10" ht="17.25" customHeight="1">
      <c r="A106" s="29"/>
      <c r="B106" s="29"/>
      <c r="C106" s="29"/>
      <c r="D106" s="173"/>
      <c r="E106" s="29"/>
      <c r="F106" s="29"/>
      <c r="G106" s="173"/>
      <c r="H106" s="29"/>
      <c r="I106" s="29"/>
      <c r="J106" s="173"/>
    </row>
    <row r="107" spans="1:10" ht="17.25" customHeight="1">
      <c r="A107" s="29"/>
      <c r="B107" s="29"/>
      <c r="C107" s="29"/>
      <c r="D107" s="173"/>
      <c r="E107" s="29"/>
      <c r="F107" s="29"/>
      <c r="G107" s="173"/>
      <c r="H107" s="29"/>
      <c r="I107" s="29"/>
      <c r="J107" s="173"/>
    </row>
    <row r="108" spans="1:10" ht="17.25" customHeight="1">
      <c r="A108" s="29"/>
      <c r="B108" s="29"/>
      <c r="C108" s="29"/>
      <c r="D108" s="173"/>
      <c r="E108" s="29"/>
      <c r="F108" s="29"/>
      <c r="G108" s="173"/>
      <c r="H108" s="29"/>
      <c r="I108" s="29"/>
      <c r="J108" s="173"/>
    </row>
    <row r="109" spans="1:10" ht="17.25" customHeight="1">
      <c r="A109" s="29"/>
      <c r="B109" s="29"/>
      <c r="C109" s="29"/>
      <c r="D109" s="173"/>
      <c r="E109" s="29"/>
      <c r="F109" s="29"/>
      <c r="G109" s="173"/>
      <c r="H109" s="29"/>
      <c r="I109" s="29"/>
      <c r="J109" s="173"/>
    </row>
    <row r="110" spans="1:10" ht="17.25" customHeight="1">
      <c r="A110" s="29"/>
      <c r="B110" s="29"/>
      <c r="C110" s="29"/>
      <c r="D110" s="173"/>
      <c r="E110" s="29"/>
      <c r="F110" s="29"/>
      <c r="G110" s="173"/>
      <c r="H110" s="29"/>
      <c r="I110" s="29"/>
      <c r="J110" s="173"/>
    </row>
    <row r="111" spans="1:10" ht="17.25" customHeight="1">
      <c r="A111" s="29"/>
      <c r="B111" s="29"/>
      <c r="C111" s="29"/>
      <c r="D111" s="173"/>
      <c r="E111" s="29"/>
      <c r="F111" s="29"/>
      <c r="G111" s="173"/>
      <c r="H111" s="29"/>
      <c r="I111" s="29"/>
      <c r="J111" s="173"/>
    </row>
    <row r="112" spans="1:10" ht="17.25" customHeight="1">
      <c r="A112" s="29"/>
      <c r="B112" s="29"/>
      <c r="C112" s="29"/>
      <c r="D112" s="173"/>
      <c r="E112" s="29"/>
      <c r="F112" s="29"/>
      <c r="G112" s="173"/>
      <c r="H112" s="29"/>
      <c r="I112" s="29"/>
      <c r="J112" s="173"/>
    </row>
    <row r="113" spans="1:10" ht="17.25" customHeight="1">
      <c r="A113" s="29"/>
      <c r="B113" s="29"/>
      <c r="C113" s="29"/>
      <c r="D113" s="173"/>
      <c r="E113" s="29"/>
      <c r="F113" s="29"/>
      <c r="G113" s="173"/>
      <c r="H113" s="29"/>
      <c r="I113" s="29"/>
      <c r="J113" s="173"/>
    </row>
    <row r="114" spans="1:10" ht="17.25" customHeight="1">
      <c r="A114" s="29"/>
    </row>
  </sheetData>
  <mergeCells count="5">
    <mergeCell ref="A1:I1"/>
    <mergeCell ref="B3:D3"/>
    <mergeCell ref="E3:G3"/>
    <mergeCell ref="H3:J3"/>
    <mergeCell ref="A3:A4"/>
  </mergeCells>
  <printOptions horizontalCentered="1"/>
  <pageMargins left="0.17" right="0.18124999999999999" top="0.75" bottom="0.64" header="0.25" footer="0.39"/>
  <pageSetup paperSize="9" scale="87" firstPageNumber="8" orientation="landscape" useFirstPageNumber="1" r:id="rId1"/>
  <headerFooter>
    <oddHeader>&amp;R&amp;"Times New Roman,Regular"Kingdom of Bahrain
Consolidated Final Account
For The Year Ended 31 December 2025</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CW42"/>
  <sheetViews>
    <sheetView view="pageBreakPreview" zoomScale="115" zoomScaleNormal="100" zoomScaleSheetLayoutView="115" zoomScalePageLayoutView="120" workbookViewId="0">
      <selection activeCell="Q46" sqref="Q46"/>
    </sheetView>
  </sheetViews>
  <sheetFormatPr defaultColWidth="9.140625" defaultRowHeight="12.75"/>
  <cols>
    <col min="1" max="1" width="41.7109375" style="8" customWidth="1"/>
    <col min="2" max="2" width="12.140625" style="9" customWidth="1"/>
    <col min="3" max="3" width="12.42578125" style="9" bestFit="1" customWidth="1"/>
    <col min="4" max="4" width="10.28515625" style="9" bestFit="1" customWidth="1"/>
    <col min="5" max="5" width="11.140625" style="9" customWidth="1"/>
    <col min="6" max="6" width="9.5703125" style="9" hidden="1" customWidth="1"/>
    <col min="7" max="7" width="9.42578125" style="9" bestFit="1" customWidth="1"/>
    <col min="8" max="8" width="10.28515625" style="9" bestFit="1" customWidth="1"/>
    <col min="9" max="10" width="12.42578125" style="9" bestFit="1" customWidth="1"/>
    <col min="11" max="11" width="12.42578125" style="8" bestFit="1" customWidth="1"/>
    <col min="12" max="16384" width="9.140625" style="8"/>
  </cols>
  <sheetData>
    <row r="1" spans="1:101" s="35" customFormat="1" ht="21.75" customHeight="1">
      <c r="A1" s="282" t="s">
        <v>648</v>
      </c>
      <c r="B1" s="283"/>
      <c r="C1" s="283"/>
      <c r="D1" s="283"/>
      <c r="E1" s="283"/>
      <c r="F1" s="283"/>
      <c r="G1" s="283"/>
      <c r="H1" s="283"/>
      <c r="I1" s="283"/>
      <c r="J1" s="283"/>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row>
    <row r="2" spans="1:101" ht="14.25" customHeight="1">
      <c r="A2" s="27"/>
      <c r="B2" s="47"/>
      <c r="C2" s="47"/>
      <c r="D2" s="47"/>
      <c r="E2" s="47"/>
      <c r="F2" s="47"/>
      <c r="G2" s="47"/>
      <c r="H2" s="47"/>
      <c r="I2" s="47"/>
      <c r="J2" s="47"/>
      <c r="K2" s="38" t="s">
        <v>46</v>
      </c>
    </row>
    <row r="3" spans="1:101" s="9" customFormat="1" ht="39" customHeight="1">
      <c r="A3" s="54" t="s">
        <v>62</v>
      </c>
      <c r="B3" s="54" t="s">
        <v>12</v>
      </c>
      <c r="C3" s="54" t="s">
        <v>665</v>
      </c>
      <c r="D3" s="54" t="s">
        <v>291</v>
      </c>
      <c r="E3" s="54" t="s">
        <v>315</v>
      </c>
      <c r="F3" s="54" t="s">
        <v>14</v>
      </c>
      <c r="G3" s="54" t="s">
        <v>15</v>
      </c>
      <c r="H3" s="54" t="s">
        <v>292</v>
      </c>
      <c r="I3" s="54" t="s">
        <v>25</v>
      </c>
      <c r="J3" s="54" t="s">
        <v>26</v>
      </c>
      <c r="K3" s="54" t="s">
        <v>900</v>
      </c>
    </row>
    <row r="4" spans="1:101" s="36" customFormat="1">
      <c r="A4" s="94" t="s">
        <v>650</v>
      </c>
      <c r="B4" s="159">
        <v>0</v>
      </c>
      <c r="C4" s="159">
        <v>11060001</v>
      </c>
      <c r="D4" s="159">
        <v>0</v>
      </c>
      <c r="E4" s="159">
        <v>0</v>
      </c>
      <c r="F4" s="159"/>
      <c r="G4" s="159">
        <v>0</v>
      </c>
      <c r="H4" s="159">
        <v>0</v>
      </c>
      <c r="I4" s="159">
        <f>SUM(B4:H4)</f>
        <v>11060001</v>
      </c>
      <c r="J4" s="159">
        <v>11332000</v>
      </c>
      <c r="K4" s="159">
        <v>7298988</v>
      </c>
      <c r="L4" s="265"/>
    </row>
    <row r="5" spans="1:101" s="36" customFormat="1">
      <c r="A5" s="94" t="s">
        <v>803</v>
      </c>
      <c r="B5" s="159">
        <v>0</v>
      </c>
      <c r="C5" s="159">
        <v>0</v>
      </c>
      <c r="D5" s="159">
        <v>0</v>
      </c>
      <c r="E5" s="159">
        <v>0</v>
      </c>
      <c r="F5" s="159"/>
      <c r="G5" s="159">
        <v>0</v>
      </c>
      <c r="H5" s="159">
        <v>1669</v>
      </c>
      <c r="I5" s="159">
        <f>SUM(B5:H5)</f>
        <v>1669</v>
      </c>
      <c r="J5" s="159">
        <v>0</v>
      </c>
      <c r="K5" s="159">
        <v>178</v>
      </c>
      <c r="L5" s="265"/>
    </row>
    <row r="6" spans="1:101" s="36" customFormat="1">
      <c r="A6" s="94" t="s">
        <v>39</v>
      </c>
      <c r="B6" s="159">
        <v>0</v>
      </c>
      <c r="C6" s="159">
        <v>49409724</v>
      </c>
      <c r="D6" s="159">
        <v>3833803</v>
      </c>
      <c r="E6" s="159">
        <v>52750</v>
      </c>
      <c r="F6" s="159"/>
      <c r="G6" s="160">
        <v>197261</v>
      </c>
      <c r="H6" s="159">
        <v>186300</v>
      </c>
      <c r="I6" s="160">
        <f>SUM(B6:H6)</f>
        <v>53679838</v>
      </c>
      <c r="J6" s="159">
        <v>54231000</v>
      </c>
      <c r="K6" s="160">
        <v>52261876</v>
      </c>
      <c r="L6" s="265"/>
    </row>
    <row r="7" spans="1:101" s="36" customFormat="1">
      <c r="A7" s="94" t="s">
        <v>41</v>
      </c>
      <c r="B7" s="159">
        <v>0</v>
      </c>
      <c r="C7" s="159">
        <v>1972844</v>
      </c>
      <c r="D7" s="159">
        <v>0</v>
      </c>
      <c r="E7" s="159">
        <v>44670</v>
      </c>
      <c r="F7" s="159"/>
      <c r="G7" s="160">
        <v>16144</v>
      </c>
      <c r="H7" s="159">
        <v>52301</v>
      </c>
      <c r="I7" s="160">
        <f t="shared" ref="I7:I39" si="0">SUM(B7:H7)</f>
        <v>2085959</v>
      </c>
      <c r="J7" s="159">
        <v>2171000</v>
      </c>
      <c r="K7" s="160">
        <v>1208632</v>
      </c>
      <c r="L7" s="265"/>
    </row>
    <row r="8" spans="1:101" s="36" customFormat="1">
      <c r="A8" s="94" t="s">
        <v>702</v>
      </c>
      <c r="B8" s="159">
        <v>0</v>
      </c>
      <c r="C8" s="159">
        <v>9835338</v>
      </c>
      <c r="D8" s="159">
        <v>165300</v>
      </c>
      <c r="E8" s="159">
        <v>0</v>
      </c>
      <c r="F8" s="159"/>
      <c r="G8" s="160">
        <v>160</v>
      </c>
      <c r="H8" s="159">
        <v>16612146</v>
      </c>
      <c r="I8" s="160">
        <f t="shared" si="0"/>
        <v>26612944</v>
      </c>
      <c r="J8" s="159">
        <v>27000000</v>
      </c>
      <c r="K8" s="160">
        <v>22397899</v>
      </c>
      <c r="L8" s="265"/>
    </row>
    <row r="9" spans="1:101" s="36" customFormat="1">
      <c r="A9" s="94" t="s">
        <v>49</v>
      </c>
      <c r="B9" s="159">
        <v>0</v>
      </c>
      <c r="C9" s="159">
        <v>3750</v>
      </c>
      <c r="D9" s="159">
        <v>98777</v>
      </c>
      <c r="E9" s="159">
        <v>0</v>
      </c>
      <c r="F9" s="159"/>
      <c r="G9" s="160">
        <v>222541</v>
      </c>
      <c r="H9" s="159">
        <v>816</v>
      </c>
      <c r="I9" s="160">
        <f t="shared" si="0"/>
        <v>325884</v>
      </c>
      <c r="J9" s="159">
        <v>188000</v>
      </c>
      <c r="K9" s="160">
        <v>182457</v>
      </c>
      <c r="L9" s="265"/>
    </row>
    <row r="10" spans="1:101" s="36" customFormat="1">
      <c r="A10" s="94" t="s">
        <v>42</v>
      </c>
      <c r="B10" s="159">
        <v>0</v>
      </c>
      <c r="C10" s="159">
        <v>20</v>
      </c>
      <c r="D10" s="159">
        <v>3389283</v>
      </c>
      <c r="E10" s="159">
        <v>1735</v>
      </c>
      <c r="F10" s="159"/>
      <c r="G10" s="160">
        <v>1641</v>
      </c>
      <c r="H10" s="159">
        <v>1297</v>
      </c>
      <c r="I10" s="160">
        <f t="shared" si="0"/>
        <v>3393976</v>
      </c>
      <c r="J10" s="159">
        <v>5011000</v>
      </c>
      <c r="K10" s="160">
        <v>4621285</v>
      </c>
      <c r="L10" s="265"/>
    </row>
    <row r="11" spans="1:101" s="36" customFormat="1">
      <c r="A11" s="94" t="s">
        <v>686</v>
      </c>
      <c r="B11" s="159">
        <v>0</v>
      </c>
      <c r="C11" s="159">
        <v>63929</v>
      </c>
      <c r="D11" s="159">
        <v>1086781</v>
      </c>
      <c r="E11" s="159">
        <v>252254</v>
      </c>
      <c r="F11" s="159"/>
      <c r="G11" s="160">
        <v>1258</v>
      </c>
      <c r="H11" s="159">
        <v>510</v>
      </c>
      <c r="I11" s="160">
        <f t="shared" si="0"/>
        <v>1404732</v>
      </c>
      <c r="J11" s="159">
        <v>1230000</v>
      </c>
      <c r="K11" s="160">
        <v>1187215</v>
      </c>
      <c r="L11" s="265"/>
    </row>
    <row r="12" spans="1:101" s="36" customFormat="1">
      <c r="A12" s="94" t="s">
        <v>704</v>
      </c>
      <c r="B12" s="159">
        <v>0</v>
      </c>
      <c r="C12" s="159">
        <v>0</v>
      </c>
      <c r="D12" s="159">
        <v>0</v>
      </c>
      <c r="E12" s="159">
        <v>0</v>
      </c>
      <c r="F12" s="159"/>
      <c r="G12" s="159">
        <v>0</v>
      </c>
      <c r="H12" s="159">
        <v>50</v>
      </c>
      <c r="I12" s="160">
        <f t="shared" si="0"/>
        <v>50</v>
      </c>
      <c r="J12" s="159">
        <v>0</v>
      </c>
      <c r="K12" s="159">
        <v>2526</v>
      </c>
      <c r="L12" s="265"/>
    </row>
    <row r="13" spans="1:101" s="36" customFormat="1">
      <c r="A13" s="94" t="s">
        <v>701</v>
      </c>
      <c r="B13" s="159">
        <v>0</v>
      </c>
      <c r="C13" s="159">
        <v>0</v>
      </c>
      <c r="D13" s="159">
        <v>80246</v>
      </c>
      <c r="E13" s="159">
        <v>0</v>
      </c>
      <c r="F13" s="159"/>
      <c r="G13" s="159">
        <v>0</v>
      </c>
      <c r="H13" s="159">
        <v>0</v>
      </c>
      <c r="I13" s="160">
        <f t="shared" si="0"/>
        <v>80246</v>
      </c>
      <c r="J13" s="159">
        <v>36000</v>
      </c>
      <c r="K13" s="160">
        <v>35217</v>
      </c>
      <c r="L13" s="265"/>
    </row>
    <row r="14" spans="1:101" s="36" customFormat="1">
      <c r="A14" s="244" t="s">
        <v>694</v>
      </c>
      <c r="B14" s="159">
        <v>0</v>
      </c>
      <c r="C14" s="159">
        <v>2950</v>
      </c>
      <c r="D14" s="159">
        <v>0</v>
      </c>
      <c r="E14" s="159">
        <v>0</v>
      </c>
      <c r="F14" s="159"/>
      <c r="G14" s="159">
        <v>33044</v>
      </c>
      <c r="H14" s="159">
        <v>0</v>
      </c>
      <c r="I14" s="160">
        <f t="shared" si="0"/>
        <v>35994</v>
      </c>
      <c r="J14" s="159">
        <v>0</v>
      </c>
      <c r="K14" s="160">
        <v>41467</v>
      </c>
      <c r="L14" s="265"/>
    </row>
    <row r="15" spans="1:101" s="36" customFormat="1">
      <c r="A15" s="94" t="s">
        <v>688</v>
      </c>
      <c r="B15" s="159">
        <v>0</v>
      </c>
      <c r="C15" s="159">
        <v>25250655</v>
      </c>
      <c r="D15" s="159">
        <v>837543</v>
      </c>
      <c r="E15" s="159">
        <v>14227480</v>
      </c>
      <c r="F15" s="159"/>
      <c r="G15" s="160">
        <v>180</v>
      </c>
      <c r="H15" s="159">
        <v>321341</v>
      </c>
      <c r="I15" s="160">
        <f t="shared" si="0"/>
        <v>40637199</v>
      </c>
      <c r="J15" s="159">
        <v>40251000</v>
      </c>
      <c r="K15" s="160">
        <v>38927691</v>
      </c>
      <c r="L15" s="265"/>
    </row>
    <row r="16" spans="1:101" s="37" customFormat="1">
      <c r="A16" s="94" t="s">
        <v>689</v>
      </c>
      <c r="B16" s="159">
        <v>0</v>
      </c>
      <c r="C16" s="159">
        <v>439</v>
      </c>
      <c r="D16" s="159">
        <v>0</v>
      </c>
      <c r="E16" s="159">
        <v>0</v>
      </c>
      <c r="F16" s="159"/>
      <c r="G16" s="159">
        <v>0</v>
      </c>
      <c r="H16" s="159">
        <v>0</v>
      </c>
      <c r="I16" s="160">
        <f t="shared" si="0"/>
        <v>439</v>
      </c>
      <c r="J16" s="159">
        <v>0</v>
      </c>
      <c r="K16" s="160">
        <v>128295</v>
      </c>
      <c r="L16" s="265"/>
    </row>
    <row r="17" spans="1:13" s="37" customFormat="1">
      <c r="A17" s="94" t="s">
        <v>804</v>
      </c>
      <c r="B17" s="159">
        <v>0</v>
      </c>
      <c r="C17" s="159">
        <v>3223823</v>
      </c>
      <c r="D17" s="159">
        <v>87693</v>
      </c>
      <c r="E17" s="159">
        <v>610527</v>
      </c>
      <c r="F17" s="159"/>
      <c r="G17" s="159">
        <v>0</v>
      </c>
      <c r="H17" s="159">
        <v>0</v>
      </c>
      <c r="I17" s="160">
        <f t="shared" si="0"/>
        <v>3922043</v>
      </c>
      <c r="J17" s="159">
        <v>6444000</v>
      </c>
      <c r="K17" s="160">
        <v>2481584</v>
      </c>
      <c r="L17" s="265"/>
    </row>
    <row r="18" spans="1:13" s="37" customFormat="1">
      <c r="A18" s="94" t="s">
        <v>691</v>
      </c>
      <c r="B18" s="159">
        <v>0</v>
      </c>
      <c r="C18" s="159">
        <v>514962</v>
      </c>
      <c r="D18" s="159">
        <v>115401</v>
      </c>
      <c r="E18" s="159">
        <v>461600</v>
      </c>
      <c r="F18" s="159"/>
      <c r="G18" s="160">
        <v>109570</v>
      </c>
      <c r="H18" s="159">
        <v>187375</v>
      </c>
      <c r="I18" s="160">
        <f t="shared" si="0"/>
        <v>1388908</v>
      </c>
      <c r="J18" s="159">
        <v>12538000</v>
      </c>
      <c r="K18" s="160">
        <v>3704248</v>
      </c>
      <c r="L18" s="265"/>
    </row>
    <row r="19" spans="1:13" s="37" customFormat="1">
      <c r="A19" s="94" t="s">
        <v>473</v>
      </c>
      <c r="B19" s="159">
        <v>0</v>
      </c>
      <c r="C19" s="159">
        <v>14152097</v>
      </c>
      <c r="D19" s="159">
        <v>25064145</v>
      </c>
      <c r="E19" s="159">
        <v>13133101</v>
      </c>
      <c r="F19" s="159"/>
      <c r="G19" s="160">
        <v>2927</v>
      </c>
      <c r="H19" s="159">
        <v>101013</v>
      </c>
      <c r="I19" s="160">
        <f t="shared" si="0"/>
        <v>52453283</v>
      </c>
      <c r="J19" s="159">
        <v>62143000</v>
      </c>
      <c r="K19" s="160">
        <v>58427535</v>
      </c>
      <c r="L19" s="265"/>
    </row>
    <row r="20" spans="1:13" s="37" customFormat="1">
      <c r="A20" s="94" t="s">
        <v>380</v>
      </c>
      <c r="B20" s="159">
        <v>0</v>
      </c>
      <c r="C20" s="159">
        <v>588370</v>
      </c>
      <c r="D20" s="159">
        <v>326450</v>
      </c>
      <c r="E20" s="159">
        <v>0</v>
      </c>
      <c r="F20" s="159"/>
      <c r="G20" s="159">
        <v>0</v>
      </c>
      <c r="H20" s="159">
        <v>0</v>
      </c>
      <c r="I20" s="160">
        <f t="shared" si="0"/>
        <v>914820</v>
      </c>
      <c r="J20" s="159">
        <v>1079000</v>
      </c>
      <c r="K20" s="160">
        <v>1042488</v>
      </c>
      <c r="L20" s="265"/>
      <c r="M20" s="267"/>
    </row>
    <row r="21" spans="1:13" s="37" customFormat="1">
      <c r="A21" s="94" t="s">
        <v>22</v>
      </c>
      <c r="B21" s="159">
        <v>0</v>
      </c>
      <c r="C21" s="159">
        <v>35122194</v>
      </c>
      <c r="D21" s="159">
        <v>32301625</v>
      </c>
      <c r="E21" s="159">
        <v>169704631</v>
      </c>
      <c r="F21" s="159"/>
      <c r="G21" s="160">
        <v>54761</v>
      </c>
      <c r="H21" s="159">
        <v>5192447</v>
      </c>
      <c r="I21" s="160">
        <f t="shared" si="0"/>
        <v>242375658</v>
      </c>
      <c r="J21" s="159">
        <v>294022000</v>
      </c>
      <c r="K21" s="160">
        <v>197541869</v>
      </c>
      <c r="L21" s="265"/>
      <c r="M21" s="267"/>
    </row>
    <row r="22" spans="1:13" s="37" customFormat="1">
      <c r="A22" s="94" t="s">
        <v>603</v>
      </c>
      <c r="B22" s="159">
        <v>1301443932</v>
      </c>
      <c r="C22" s="159">
        <v>0</v>
      </c>
      <c r="D22" s="159">
        <v>0</v>
      </c>
      <c r="E22" s="159">
        <v>0</v>
      </c>
      <c r="F22" s="159"/>
      <c r="G22" s="159">
        <v>0</v>
      </c>
      <c r="H22" s="159">
        <v>0</v>
      </c>
      <c r="I22" s="160">
        <f t="shared" si="0"/>
        <v>1301443932</v>
      </c>
      <c r="J22" s="159">
        <v>1492162000</v>
      </c>
      <c r="K22" s="160">
        <v>1819851820</v>
      </c>
      <c r="L22" s="265"/>
      <c r="M22" s="267"/>
    </row>
    <row r="23" spans="1:13" s="37" customFormat="1">
      <c r="A23" s="94" t="s">
        <v>809</v>
      </c>
      <c r="B23" s="159">
        <v>0</v>
      </c>
      <c r="C23" s="159">
        <v>382005</v>
      </c>
      <c r="D23" s="159">
        <v>40937</v>
      </c>
      <c r="E23" s="159">
        <v>53712</v>
      </c>
      <c r="F23" s="159"/>
      <c r="G23" s="159">
        <v>0</v>
      </c>
      <c r="H23" s="159">
        <v>116059</v>
      </c>
      <c r="I23" s="160">
        <f t="shared" ref="I23" si="1">SUM(B23:H23)</f>
        <v>592713</v>
      </c>
      <c r="J23" s="159">
        <v>1005000</v>
      </c>
      <c r="K23" s="160">
        <v>631381</v>
      </c>
      <c r="L23" s="265"/>
      <c r="M23" s="267"/>
    </row>
    <row r="24" spans="1:13" s="37" customFormat="1">
      <c r="A24" s="94" t="s">
        <v>487</v>
      </c>
      <c r="B24" s="159">
        <v>0</v>
      </c>
      <c r="C24" s="159">
        <v>208581</v>
      </c>
      <c r="D24" s="159">
        <v>544</v>
      </c>
      <c r="E24" s="159">
        <v>151710</v>
      </c>
      <c r="F24" s="159"/>
      <c r="G24" s="159">
        <v>0</v>
      </c>
      <c r="H24" s="159">
        <v>467125</v>
      </c>
      <c r="I24" s="160">
        <f t="shared" si="0"/>
        <v>827960</v>
      </c>
      <c r="J24" s="159">
        <v>383000</v>
      </c>
      <c r="K24" s="160">
        <v>370048</v>
      </c>
      <c r="L24" s="265"/>
      <c r="M24" s="267"/>
    </row>
    <row r="25" spans="1:13" s="37" customFormat="1">
      <c r="A25" s="94" t="s">
        <v>483</v>
      </c>
      <c r="B25" s="159"/>
      <c r="C25" s="159">
        <v>0</v>
      </c>
      <c r="D25" s="159">
        <v>0</v>
      </c>
      <c r="E25" s="159">
        <v>0</v>
      </c>
      <c r="F25" s="159"/>
      <c r="G25" s="159">
        <v>0</v>
      </c>
      <c r="H25" s="159">
        <v>0</v>
      </c>
      <c r="I25" s="159">
        <f t="shared" si="0"/>
        <v>0</v>
      </c>
      <c r="J25" s="159">
        <v>19042000</v>
      </c>
      <c r="K25" s="159">
        <v>0</v>
      </c>
      <c r="L25" s="265"/>
      <c r="M25" s="267"/>
    </row>
    <row r="26" spans="1:13" s="37" customFormat="1">
      <c r="A26" s="94" t="s">
        <v>469</v>
      </c>
      <c r="B26" s="159">
        <v>0</v>
      </c>
      <c r="C26" s="159">
        <v>0</v>
      </c>
      <c r="D26" s="159">
        <v>0</v>
      </c>
      <c r="E26" s="159">
        <v>0</v>
      </c>
      <c r="F26" s="159"/>
      <c r="G26" s="159">
        <v>516</v>
      </c>
      <c r="H26" s="159">
        <v>0</v>
      </c>
      <c r="I26" s="159">
        <f t="shared" si="0"/>
        <v>516</v>
      </c>
      <c r="J26" s="159">
        <v>0</v>
      </c>
      <c r="K26" s="159">
        <v>940</v>
      </c>
      <c r="L26" s="265"/>
      <c r="M26" s="267"/>
    </row>
    <row r="27" spans="1:13" s="37" customFormat="1">
      <c r="A27" s="94" t="s">
        <v>697</v>
      </c>
      <c r="B27" s="159">
        <v>0</v>
      </c>
      <c r="C27" s="159">
        <v>645701</v>
      </c>
      <c r="D27" s="159">
        <v>73</v>
      </c>
      <c r="E27" s="159">
        <v>0</v>
      </c>
      <c r="F27" s="159"/>
      <c r="G27" s="160">
        <v>210</v>
      </c>
      <c r="H27" s="159">
        <v>0</v>
      </c>
      <c r="I27" s="160">
        <f t="shared" si="0"/>
        <v>645984</v>
      </c>
      <c r="J27" s="159">
        <v>310000</v>
      </c>
      <c r="K27" s="161">
        <v>299298</v>
      </c>
      <c r="L27" s="265"/>
      <c r="M27" s="267"/>
    </row>
    <row r="28" spans="1:13" s="37" customFormat="1">
      <c r="A28" s="94" t="s">
        <v>43</v>
      </c>
      <c r="B28" s="159">
        <v>0</v>
      </c>
      <c r="C28" s="159">
        <v>0</v>
      </c>
      <c r="D28" s="159">
        <v>0</v>
      </c>
      <c r="E28" s="159">
        <v>0</v>
      </c>
      <c r="F28" s="159"/>
      <c r="G28" s="159">
        <v>0</v>
      </c>
      <c r="H28" s="159">
        <v>0</v>
      </c>
      <c r="I28" s="159">
        <f t="shared" si="0"/>
        <v>0</v>
      </c>
      <c r="J28" s="159">
        <v>0</v>
      </c>
      <c r="K28" s="159">
        <v>2750</v>
      </c>
      <c r="L28" s="267"/>
      <c r="M28" s="267"/>
    </row>
    <row r="29" spans="1:13" s="37" customFormat="1">
      <c r="A29" s="94" t="s">
        <v>457</v>
      </c>
      <c r="B29" s="159">
        <v>0</v>
      </c>
      <c r="C29" s="159">
        <v>2592911</v>
      </c>
      <c r="D29" s="159">
        <v>162863</v>
      </c>
      <c r="E29" s="159">
        <v>0</v>
      </c>
      <c r="F29" s="159"/>
      <c r="G29" s="159">
        <v>0</v>
      </c>
      <c r="H29" s="159">
        <v>376</v>
      </c>
      <c r="I29" s="160">
        <f t="shared" si="0"/>
        <v>2756150</v>
      </c>
      <c r="J29" s="159">
        <v>2683000</v>
      </c>
      <c r="K29" s="160">
        <v>2657642</v>
      </c>
      <c r="L29" s="268"/>
      <c r="M29" s="267"/>
    </row>
    <row r="30" spans="1:13" s="37" customFormat="1">
      <c r="A30" s="94" t="s">
        <v>485</v>
      </c>
      <c r="B30" s="159">
        <v>0</v>
      </c>
      <c r="C30" s="159">
        <v>0</v>
      </c>
      <c r="D30" s="159">
        <v>0</v>
      </c>
      <c r="E30" s="159">
        <v>12669</v>
      </c>
      <c r="F30" s="159"/>
      <c r="G30" s="159">
        <v>0</v>
      </c>
      <c r="H30" s="159">
        <v>0</v>
      </c>
      <c r="I30" s="159">
        <f t="shared" si="0"/>
        <v>12669</v>
      </c>
      <c r="J30" s="159">
        <v>0</v>
      </c>
      <c r="K30" s="159">
        <v>12600</v>
      </c>
      <c r="M30" s="267"/>
    </row>
    <row r="31" spans="1:13" s="37" customFormat="1">
      <c r="A31" s="94" t="s">
        <v>324</v>
      </c>
      <c r="B31" s="159">
        <v>0</v>
      </c>
      <c r="C31" s="159">
        <v>0</v>
      </c>
      <c r="D31" s="159">
        <v>0</v>
      </c>
      <c r="E31" s="159">
        <v>0</v>
      </c>
      <c r="F31" s="159"/>
      <c r="G31" s="159">
        <v>0</v>
      </c>
      <c r="H31" s="159">
        <v>0</v>
      </c>
      <c r="I31" s="159">
        <f t="shared" si="0"/>
        <v>0</v>
      </c>
      <c r="J31" s="159">
        <v>0</v>
      </c>
      <c r="K31" s="160">
        <v>438</v>
      </c>
      <c r="M31" s="267"/>
    </row>
    <row r="32" spans="1:13" ht="14.25" customHeight="1">
      <c r="A32" s="94" t="s">
        <v>48</v>
      </c>
      <c r="B32" s="159">
        <v>0</v>
      </c>
      <c r="C32" s="159">
        <v>18552761</v>
      </c>
      <c r="D32" s="159">
        <v>149025</v>
      </c>
      <c r="E32" s="159">
        <v>0</v>
      </c>
      <c r="F32" s="159"/>
      <c r="G32" s="159">
        <v>0</v>
      </c>
      <c r="H32" s="159">
        <v>0</v>
      </c>
      <c r="I32" s="160">
        <f t="shared" si="0"/>
        <v>18701786</v>
      </c>
      <c r="J32" s="159">
        <v>17222000</v>
      </c>
      <c r="K32" s="160">
        <v>16639190</v>
      </c>
      <c r="M32" s="267"/>
    </row>
    <row r="33" spans="1:13">
      <c r="A33" s="94" t="s">
        <v>505</v>
      </c>
      <c r="B33" s="159">
        <v>0</v>
      </c>
      <c r="C33" s="159">
        <v>0</v>
      </c>
      <c r="D33" s="159">
        <v>0</v>
      </c>
      <c r="E33" s="159">
        <v>0</v>
      </c>
      <c r="F33" s="159"/>
      <c r="G33" s="160">
        <v>2639</v>
      </c>
      <c r="H33" s="159">
        <v>89</v>
      </c>
      <c r="I33" s="160">
        <f t="shared" si="0"/>
        <v>2728</v>
      </c>
      <c r="J33" s="159">
        <v>0</v>
      </c>
      <c r="K33" s="160">
        <v>4933</v>
      </c>
      <c r="M33" s="267"/>
    </row>
    <row r="34" spans="1:13">
      <c r="A34" s="94" t="s">
        <v>143</v>
      </c>
      <c r="B34" s="159">
        <v>0</v>
      </c>
      <c r="C34" s="159">
        <v>105966981</v>
      </c>
      <c r="D34" s="159">
        <v>2327176</v>
      </c>
      <c r="E34" s="159">
        <v>0</v>
      </c>
      <c r="F34" s="159"/>
      <c r="G34" s="159">
        <v>867</v>
      </c>
      <c r="H34" s="159">
        <v>1368212</v>
      </c>
      <c r="I34" s="160">
        <f t="shared" si="0"/>
        <v>109663236</v>
      </c>
      <c r="J34" s="159">
        <v>112000000</v>
      </c>
      <c r="K34" s="160">
        <v>107656424</v>
      </c>
      <c r="M34" s="267"/>
    </row>
    <row r="35" spans="1:13" ht="26.25" customHeight="1">
      <c r="A35" s="228" t="s">
        <v>698</v>
      </c>
      <c r="B35" s="159">
        <v>0</v>
      </c>
      <c r="C35" s="159">
        <v>1877598</v>
      </c>
      <c r="D35" s="159">
        <v>0</v>
      </c>
      <c r="E35" s="159">
        <v>0</v>
      </c>
      <c r="F35" s="159"/>
      <c r="G35" s="159">
        <v>0</v>
      </c>
      <c r="H35" s="159">
        <v>0</v>
      </c>
      <c r="I35" s="160">
        <f t="shared" si="0"/>
        <v>1877598</v>
      </c>
      <c r="J35" s="159">
        <v>1975000</v>
      </c>
      <c r="K35" s="160">
        <v>1237141</v>
      </c>
      <c r="M35" s="267"/>
    </row>
    <row r="36" spans="1:13">
      <c r="A36" s="94" t="s">
        <v>385</v>
      </c>
      <c r="B36" s="159">
        <v>0</v>
      </c>
      <c r="C36" s="159">
        <v>3026122</v>
      </c>
      <c r="D36" s="159">
        <v>0</v>
      </c>
      <c r="E36" s="159">
        <v>0</v>
      </c>
      <c r="F36" s="159"/>
      <c r="G36" s="159">
        <v>0</v>
      </c>
      <c r="H36" s="159">
        <v>31164</v>
      </c>
      <c r="I36" s="160">
        <f t="shared" si="0"/>
        <v>3057286</v>
      </c>
      <c r="J36" s="159">
        <v>3010000</v>
      </c>
      <c r="K36" s="160">
        <v>2918833</v>
      </c>
      <c r="M36" s="267"/>
    </row>
    <row r="37" spans="1:13">
      <c r="A37" s="94" t="s">
        <v>554</v>
      </c>
      <c r="B37" s="159">
        <v>0</v>
      </c>
      <c r="C37" s="159">
        <v>805140617</v>
      </c>
      <c r="D37" s="159">
        <v>950</v>
      </c>
      <c r="E37" s="159">
        <v>0</v>
      </c>
      <c r="F37" s="159"/>
      <c r="G37" s="159">
        <v>0</v>
      </c>
      <c r="H37" s="159">
        <v>3139200</v>
      </c>
      <c r="I37" s="160">
        <f t="shared" si="0"/>
        <v>808280767</v>
      </c>
      <c r="J37" s="159">
        <v>756924000</v>
      </c>
      <c r="K37" s="160">
        <v>682287051</v>
      </c>
      <c r="M37" s="267"/>
    </row>
    <row r="38" spans="1:13">
      <c r="A38" s="94" t="s">
        <v>807</v>
      </c>
      <c r="B38" s="159">
        <v>0</v>
      </c>
      <c r="C38" s="159">
        <v>0</v>
      </c>
      <c r="D38" s="159">
        <v>0</v>
      </c>
      <c r="E38" s="159">
        <v>0</v>
      </c>
      <c r="F38" s="159"/>
      <c r="G38" s="159">
        <v>0</v>
      </c>
      <c r="H38" s="159">
        <v>0</v>
      </c>
      <c r="I38" s="159">
        <f t="shared" si="0"/>
        <v>0</v>
      </c>
      <c r="J38" s="159">
        <v>33000</v>
      </c>
      <c r="K38" s="160">
        <v>32095</v>
      </c>
      <c r="M38" s="267"/>
    </row>
    <row r="39" spans="1:13">
      <c r="A39" s="94" t="s">
        <v>808</v>
      </c>
      <c r="B39" s="159"/>
      <c r="C39" s="159">
        <v>0</v>
      </c>
      <c r="D39" s="159">
        <v>0</v>
      </c>
      <c r="E39" s="159">
        <v>0</v>
      </c>
      <c r="F39" s="159"/>
      <c r="G39" s="159">
        <v>8000</v>
      </c>
      <c r="H39" s="159">
        <v>750</v>
      </c>
      <c r="I39" s="160">
        <f t="shared" si="0"/>
        <v>8750</v>
      </c>
      <c r="J39" s="159">
        <v>0</v>
      </c>
      <c r="K39" s="159">
        <v>0</v>
      </c>
      <c r="M39" s="267"/>
    </row>
    <row r="40" spans="1:13">
      <c r="A40" s="132" t="s">
        <v>27</v>
      </c>
      <c r="B40" s="162">
        <f>SUM(B4:B39)</f>
        <v>1301443932</v>
      </c>
      <c r="C40" s="162">
        <f>SUM(C4:C39)</f>
        <v>1089594373</v>
      </c>
      <c r="D40" s="162">
        <f>SUM(D4:D39)</f>
        <v>70068615</v>
      </c>
      <c r="E40" s="162">
        <f>SUM(E4:E39)</f>
        <v>198706839</v>
      </c>
      <c r="F40" s="162">
        <f t="shared" ref="F40" si="2">SUM(F6:F38)</f>
        <v>0</v>
      </c>
      <c r="G40" s="162">
        <f>SUM(G4:G39)</f>
        <v>651719</v>
      </c>
      <c r="H40" s="162">
        <f>SUM(H4:H39)</f>
        <v>27780240</v>
      </c>
      <c r="I40" s="162">
        <f>SUM(I4:I39)</f>
        <v>2688245718</v>
      </c>
      <c r="J40" s="162">
        <f>SUM(J4:J39)</f>
        <v>2924425000</v>
      </c>
      <c r="K40" s="162">
        <f>SUM(K4:K39)</f>
        <v>3026094034</v>
      </c>
    </row>
    <row r="41" spans="1:13">
      <c r="B41" s="266"/>
      <c r="C41" s="266"/>
      <c r="D41" s="266"/>
      <c r="E41" s="266"/>
      <c r="F41" s="266"/>
      <c r="G41" s="266"/>
      <c r="H41" s="266"/>
      <c r="I41" s="266"/>
      <c r="J41" s="266"/>
      <c r="K41" s="167"/>
    </row>
    <row r="42" spans="1:13">
      <c r="B42" s="263"/>
      <c r="C42" s="263"/>
      <c r="D42" s="263"/>
      <c r="E42" s="263"/>
      <c r="F42" s="263"/>
      <c r="G42" s="263"/>
      <c r="H42" s="263"/>
      <c r="I42" s="263"/>
      <c r="J42" s="263"/>
      <c r="K42" s="263"/>
    </row>
  </sheetData>
  <mergeCells count="1">
    <mergeCell ref="A1:J1"/>
  </mergeCells>
  <phoneticPr fontId="0" type="noConversion"/>
  <printOptions horizontalCentered="1"/>
  <pageMargins left="0.3" right="0.3" top="0.84375" bottom="0.26" header="0.25" footer="0.39"/>
  <pageSetup paperSize="9" scale="92" orientation="landscape" r:id="rId1"/>
  <headerFooter>
    <oddHeader>&amp;R&amp;"Times New Roman,Regular"Kingdom of Bahrain
Consolidated Final Account
For The Year Ended 31 December 2025</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O231"/>
  <sheetViews>
    <sheetView view="pageBreakPreview" zoomScale="145" zoomScaleNormal="90" zoomScaleSheetLayoutView="145" zoomScalePageLayoutView="110" workbookViewId="0">
      <selection sqref="A1:I1"/>
    </sheetView>
  </sheetViews>
  <sheetFormatPr defaultColWidth="9.140625" defaultRowHeight="12.75" outlineLevelRow="1"/>
  <cols>
    <col min="1" max="2" width="3.7109375" style="52" bestFit="1" customWidth="1"/>
    <col min="3" max="3" width="4" style="52" bestFit="1" customWidth="1"/>
    <col min="4" max="4" width="5.85546875" style="52" bestFit="1" customWidth="1"/>
    <col min="5" max="5" width="35.28515625" style="52" customWidth="1"/>
    <col min="6" max="7" width="14.85546875" style="52" customWidth="1"/>
    <col min="8" max="8" width="12.42578125" style="52" bestFit="1" customWidth="1"/>
    <col min="9" max="9" width="15.28515625" style="52" customWidth="1"/>
    <col min="10" max="10" width="9.140625" style="52"/>
    <col min="11" max="11" width="11.28515625" style="52" bestFit="1" customWidth="1"/>
    <col min="12" max="13" width="9.140625" style="52"/>
    <col min="14" max="14" width="11.28515625" style="52" bestFit="1" customWidth="1"/>
    <col min="15" max="16384" width="9.140625" style="52"/>
  </cols>
  <sheetData>
    <row r="1" spans="1:15" ht="21.75" customHeight="1">
      <c r="A1" s="282" t="s">
        <v>520</v>
      </c>
      <c r="B1" s="283"/>
      <c r="C1" s="283"/>
      <c r="D1" s="293"/>
      <c r="E1" s="293"/>
      <c r="F1" s="293"/>
      <c r="G1" s="293"/>
      <c r="H1" s="293"/>
      <c r="I1" s="293"/>
    </row>
    <row r="2" spans="1:15" ht="14.25" customHeight="1">
      <c r="I2" s="88" t="s">
        <v>46</v>
      </c>
    </row>
    <row r="3" spans="1:15">
      <c r="A3" s="294" t="s">
        <v>76</v>
      </c>
      <c r="B3" s="295"/>
      <c r="C3" s="295"/>
      <c r="D3" s="295"/>
      <c r="E3" s="296" t="s">
        <v>28</v>
      </c>
      <c r="F3" s="294">
        <v>2025</v>
      </c>
      <c r="G3" s="294"/>
      <c r="H3" s="294"/>
      <c r="I3" s="298" t="s">
        <v>799</v>
      </c>
    </row>
    <row r="4" spans="1:15" ht="12.75" customHeight="1">
      <c r="A4" s="63" t="s">
        <v>303</v>
      </c>
      <c r="B4" s="63" t="s">
        <v>310</v>
      </c>
      <c r="C4" s="63" t="s">
        <v>301</v>
      </c>
      <c r="D4" s="63" t="s">
        <v>309</v>
      </c>
      <c r="E4" s="297"/>
      <c r="F4" s="63" t="s">
        <v>26</v>
      </c>
      <c r="G4" s="63" t="s">
        <v>45</v>
      </c>
      <c r="H4" s="63" t="s">
        <v>77</v>
      </c>
      <c r="I4" s="299"/>
    </row>
    <row r="5" spans="1:15" outlineLevel="1">
      <c r="A5" s="190">
        <v>4</v>
      </c>
      <c r="B5" s="190">
        <v>1</v>
      </c>
      <c r="C5" s="190">
        <v>1</v>
      </c>
      <c r="D5" s="190">
        <v>40011</v>
      </c>
      <c r="E5" s="191" t="s">
        <v>145</v>
      </c>
      <c r="F5" s="159">
        <v>127363000</v>
      </c>
      <c r="G5" s="159">
        <v>170351230</v>
      </c>
      <c r="H5" s="159">
        <f t="shared" ref="H5:H68" si="0">G5-F5</f>
        <v>42988230</v>
      </c>
      <c r="I5" s="159">
        <v>183730628</v>
      </c>
      <c r="L5" s="274"/>
      <c r="M5" s="274"/>
      <c r="O5" s="274"/>
    </row>
    <row r="6" spans="1:15" outlineLevel="1">
      <c r="A6" s="190">
        <v>4</v>
      </c>
      <c r="B6" s="190">
        <v>1</v>
      </c>
      <c r="C6" s="190">
        <v>1</v>
      </c>
      <c r="D6" s="190">
        <v>40012</v>
      </c>
      <c r="E6" s="191" t="s">
        <v>590</v>
      </c>
      <c r="F6" s="159">
        <v>980223000</v>
      </c>
      <c r="G6" s="159">
        <v>1189417769</v>
      </c>
      <c r="H6" s="159">
        <f t="shared" si="0"/>
        <v>209194769</v>
      </c>
      <c r="I6" s="159">
        <v>1349618325</v>
      </c>
      <c r="L6" s="274"/>
      <c r="M6" s="274"/>
      <c r="O6" s="274"/>
    </row>
    <row r="7" spans="1:15" outlineLevel="1">
      <c r="A7" s="190">
        <v>4</v>
      </c>
      <c r="B7" s="190">
        <v>1</v>
      </c>
      <c r="C7" s="190">
        <v>1</v>
      </c>
      <c r="D7" s="190">
        <v>40014</v>
      </c>
      <c r="E7" s="191" t="s">
        <v>901</v>
      </c>
      <c r="F7" s="159">
        <v>-18703000</v>
      </c>
      <c r="G7" s="159">
        <v>-32411730</v>
      </c>
      <c r="H7" s="159">
        <f t="shared" si="0"/>
        <v>-13708730</v>
      </c>
      <c r="I7" s="159">
        <v>-29710199</v>
      </c>
      <c r="L7" s="274"/>
      <c r="M7" s="274"/>
      <c r="O7" s="274"/>
    </row>
    <row r="8" spans="1:15" ht="12.75" customHeight="1" outlineLevel="1">
      <c r="A8" s="190">
        <v>4</v>
      </c>
      <c r="B8" s="190">
        <v>1</v>
      </c>
      <c r="C8" s="190">
        <v>2</v>
      </c>
      <c r="D8" s="190">
        <v>40054</v>
      </c>
      <c r="E8" s="191" t="s">
        <v>146</v>
      </c>
      <c r="F8" s="159">
        <v>395850000</v>
      </c>
      <c r="G8" s="159">
        <v>104358338</v>
      </c>
      <c r="H8" s="159">
        <f t="shared" si="0"/>
        <v>-291491662</v>
      </c>
      <c r="I8" s="159">
        <v>310303136</v>
      </c>
      <c r="L8" s="274"/>
      <c r="M8" s="274"/>
      <c r="O8" s="274"/>
    </row>
    <row r="9" spans="1:15" outlineLevel="1">
      <c r="A9" s="190">
        <v>4</v>
      </c>
      <c r="B9" s="190">
        <v>1</v>
      </c>
      <c r="C9" s="190">
        <v>2</v>
      </c>
      <c r="D9" s="190">
        <v>40055</v>
      </c>
      <c r="E9" s="191" t="s">
        <v>902</v>
      </c>
      <c r="F9" s="159">
        <v>0</v>
      </c>
      <c r="G9" s="159">
        <v>-137609795</v>
      </c>
      <c r="H9" s="159">
        <f t="shared" si="0"/>
        <v>-137609795</v>
      </c>
      <c r="I9" s="159">
        <v>0</v>
      </c>
      <c r="L9" s="274"/>
      <c r="M9" s="274"/>
      <c r="O9" s="274"/>
    </row>
    <row r="10" spans="1:15" outlineLevel="1">
      <c r="A10" s="190">
        <v>4</v>
      </c>
      <c r="B10" s="190">
        <v>1</v>
      </c>
      <c r="C10" s="190">
        <v>3</v>
      </c>
      <c r="D10" s="190">
        <v>42011</v>
      </c>
      <c r="E10" s="191" t="s">
        <v>78</v>
      </c>
      <c r="F10" s="159">
        <v>0</v>
      </c>
      <c r="G10" s="159">
        <v>948246</v>
      </c>
      <c r="H10" s="159">
        <f t="shared" si="0"/>
        <v>948246</v>
      </c>
      <c r="I10" s="159">
        <v>0</v>
      </c>
      <c r="L10" s="274"/>
      <c r="M10" s="274"/>
      <c r="O10" s="274"/>
    </row>
    <row r="11" spans="1:15" outlineLevel="1">
      <c r="A11" s="190">
        <v>4</v>
      </c>
      <c r="B11" s="190">
        <v>1</v>
      </c>
      <c r="C11" s="190">
        <v>3</v>
      </c>
      <c r="D11" s="190">
        <v>42013</v>
      </c>
      <c r="E11" s="191" t="s">
        <v>79</v>
      </c>
      <c r="F11" s="159">
        <v>7429000</v>
      </c>
      <c r="G11" s="159">
        <v>5993225</v>
      </c>
      <c r="H11" s="159">
        <f t="shared" si="0"/>
        <v>-1435775</v>
      </c>
      <c r="I11" s="159">
        <v>5909930</v>
      </c>
      <c r="L11" s="274"/>
      <c r="M11" s="274"/>
      <c r="O11" s="274"/>
    </row>
    <row r="12" spans="1:15" outlineLevel="1">
      <c r="A12" s="190">
        <v>4</v>
      </c>
      <c r="B12" s="190">
        <v>1</v>
      </c>
      <c r="C12" s="190">
        <v>3</v>
      </c>
      <c r="D12" s="190">
        <v>42014</v>
      </c>
      <c r="E12" s="191" t="s">
        <v>903</v>
      </c>
      <c r="F12" s="159">
        <v>0</v>
      </c>
      <c r="G12" s="159">
        <v>396649</v>
      </c>
      <c r="H12" s="159">
        <f t="shared" si="0"/>
        <v>396649</v>
      </c>
      <c r="I12" s="159">
        <v>0</v>
      </c>
      <c r="L12" s="274"/>
      <c r="M12" s="274"/>
      <c r="O12" s="274"/>
    </row>
    <row r="13" spans="1:15" outlineLevel="1">
      <c r="A13" s="190">
        <v>4</v>
      </c>
      <c r="B13" s="190">
        <v>2</v>
      </c>
      <c r="C13" s="190">
        <v>2</v>
      </c>
      <c r="D13" s="190">
        <v>42501</v>
      </c>
      <c r="E13" s="191" t="s">
        <v>147</v>
      </c>
      <c r="F13" s="159">
        <v>50604000</v>
      </c>
      <c r="G13" s="159">
        <v>52806008</v>
      </c>
      <c r="H13" s="159">
        <f t="shared" si="0"/>
        <v>2202008</v>
      </c>
      <c r="I13" s="159">
        <v>50592913</v>
      </c>
      <c r="L13" s="274"/>
      <c r="M13" s="274"/>
      <c r="O13" s="274"/>
    </row>
    <row r="14" spans="1:15" outlineLevel="1">
      <c r="A14" s="190">
        <v>4</v>
      </c>
      <c r="B14" s="190">
        <v>2</v>
      </c>
      <c r="C14" s="190">
        <v>2</v>
      </c>
      <c r="D14" s="190">
        <v>42503</v>
      </c>
      <c r="E14" s="191" t="s">
        <v>148</v>
      </c>
      <c r="F14" s="159">
        <v>16000000</v>
      </c>
      <c r="G14" s="159">
        <v>16362544</v>
      </c>
      <c r="H14" s="159">
        <f t="shared" si="0"/>
        <v>362544</v>
      </c>
      <c r="I14" s="159">
        <v>16170619</v>
      </c>
      <c r="L14" s="274"/>
      <c r="M14" s="274"/>
      <c r="O14" s="274"/>
    </row>
    <row r="15" spans="1:15" outlineLevel="1">
      <c r="A15" s="190">
        <v>4</v>
      </c>
      <c r="B15" s="190">
        <v>2</v>
      </c>
      <c r="C15" s="190">
        <v>2</v>
      </c>
      <c r="D15" s="190">
        <v>42504</v>
      </c>
      <c r="E15" s="191" t="s">
        <v>149</v>
      </c>
      <c r="F15" s="159">
        <v>20600000</v>
      </c>
      <c r="G15" s="159">
        <v>19383846</v>
      </c>
      <c r="H15" s="159">
        <f t="shared" si="0"/>
        <v>-1216154</v>
      </c>
      <c r="I15" s="159">
        <v>20509521</v>
      </c>
      <c r="L15" s="274"/>
      <c r="M15" s="274"/>
      <c r="O15" s="274"/>
    </row>
    <row r="16" spans="1:15" outlineLevel="1">
      <c r="A16" s="190">
        <v>4</v>
      </c>
      <c r="B16" s="190">
        <v>2</v>
      </c>
      <c r="C16" s="190">
        <v>2</v>
      </c>
      <c r="D16" s="190">
        <v>42506</v>
      </c>
      <c r="E16" s="191" t="s">
        <v>150</v>
      </c>
      <c r="F16" s="159">
        <v>100000</v>
      </c>
      <c r="G16" s="159">
        <v>43928</v>
      </c>
      <c r="H16" s="159">
        <f t="shared" si="0"/>
        <v>-56072</v>
      </c>
      <c r="I16" s="159">
        <v>63240</v>
      </c>
      <c r="L16" s="274"/>
      <c r="M16" s="274"/>
      <c r="O16" s="274"/>
    </row>
    <row r="17" spans="1:15" outlineLevel="1">
      <c r="A17" s="190">
        <v>4</v>
      </c>
      <c r="B17" s="190">
        <v>2</v>
      </c>
      <c r="C17" s="190">
        <v>2</v>
      </c>
      <c r="D17" s="190">
        <v>42507</v>
      </c>
      <c r="E17" s="191" t="s">
        <v>80</v>
      </c>
      <c r="F17" s="159">
        <v>0</v>
      </c>
      <c r="G17" s="159">
        <v>0</v>
      </c>
      <c r="H17" s="159">
        <f t="shared" si="0"/>
        <v>0</v>
      </c>
      <c r="I17" s="159">
        <v>613</v>
      </c>
      <c r="L17" s="274"/>
      <c r="M17" s="274"/>
      <c r="O17" s="274"/>
    </row>
    <row r="18" spans="1:15" outlineLevel="1">
      <c r="A18" s="190">
        <v>4</v>
      </c>
      <c r="B18" s="190">
        <v>2</v>
      </c>
      <c r="C18" s="190">
        <v>2</v>
      </c>
      <c r="D18" s="190">
        <v>42509</v>
      </c>
      <c r="E18" s="191" t="s">
        <v>560</v>
      </c>
      <c r="F18" s="159">
        <v>10500000</v>
      </c>
      <c r="G18" s="159">
        <v>8816190</v>
      </c>
      <c r="H18" s="159">
        <f t="shared" si="0"/>
        <v>-1683810</v>
      </c>
      <c r="I18" s="159">
        <v>8104475</v>
      </c>
      <c r="L18" s="274"/>
      <c r="M18" s="274"/>
      <c r="O18" s="274"/>
    </row>
    <row r="19" spans="1:15" outlineLevel="1">
      <c r="A19" s="190">
        <v>4</v>
      </c>
      <c r="B19" s="190">
        <v>2</v>
      </c>
      <c r="C19" s="190">
        <v>2</v>
      </c>
      <c r="D19" s="190">
        <v>42511</v>
      </c>
      <c r="E19" s="191" t="s">
        <v>561</v>
      </c>
      <c r="F19" s="159">
        <v>5000000</v>
      </c>
      <c r="G19" s="159">
        <v>4362611</v>
      </c>
      <c r="H19" s="159">
        <f t="shared" si="0"/>
        <v>-637389</v>
      </c>
      <c r="I19" s="159">
        <v>4509309</v>
      </c>
      <c r="L19" s="274"/>
      <c r="M19" s="274"/>
      <c r="O19" s="274"/>
    </row>
    <row r="20" spans="1:15" outlineLevel="1">
      <c r="A20" s="190">
        <v>4</v>
      </c>
      <c r="B20" s="190">
        <v>2</v>
      </c>
      <c r="C20" s="190">
        <v>2</v>
      </c>
      <c r="D20" s="190">
        <v>42512</v>
      </c>
      <c r="E20" s="191" t="s">
        <v>523</v>
      </c>
      <c r="F20" s="159">
        <v>1200000</v>
      </c>
      <c r="G20" s="159">
        <v>1198893</v>
      </c>
      <c r="H20" s="159">
        <f t="shared" si="0"/>
        <v>-1107</v>
      </c>
      <c r="I20" s="159">
        <v>1191727</v>
      </c>
      <c r="L20" s="274"/>
      <c r="M20" s="274"/>
      <c r="O20" s="274"/>
    </row>
    <row r="21" spans="1:15" outlineLevel="1">
      <c r="A21" s="190">
        <v>4</v>
      </c>
      <c r="B21" s="190">
        <v>2</v>
      </c>
      <c r="C21" s="190">
        <v>2</v>
      </c>
      <c r="D21" s="190">
        <v>42513</v>
      </c>
      <c r="E21" s="191" t="s">
        <v>524</v>
      </c>
      <c r="F21" s="159">
        <v>30000</v>
      </c>
      <c r="G21" s="159">
        <v>18913</v>
      </c>
      <c r="H21" s="159">
        <f t="shared" si="0"/>
        <v>-11087</v>
      </c>
      <c r="I21" s="159">
        <v>27612</v>
      </c>
      <c r="L21" s="274"/>
      <c r="M21" s="274"/>
      <c r="O21" s="274"/>
    </row>
    <row r="22" spans="1:15" outlineLevel="1">
      <c r="A22" s="190">
        <v>4</v>
      </c>
      <c r="B22" s="190">
        <v>2</v>
      </c>
      <c r="C22" s="190">
        <v>3</v>
      </c>
      <c r="D22" s="190">
        <v>43011</v>
      </c>
      <c r="E22" s="191" t="s">
        <v>151</v>
      </c>
      <c r="F22" s="159">
        <v>5566000</v>
      </c>
      <c r="G22" s="159">
        <v>6255876</v>
      </c>
      <c r="H22" s="159">
        <f t="shared" si="0"/>
        <v>689876</v>
      </c>
      <c r="I22" s="159">
        <v>5695178</v>
      </c>
      <c r="L22" s="274"/>
      <c r="M22" s="274"/>
      <c r="O22" s="274"/>
    </row>
    <row r="23" spans="1:15" outlineLevel="1">
      <c r="A23" s="190">
        <v>4</v>
      </c>
      <c r="B23" s="190">
        <v>2</v>
      </c>
      <c r="C23" s="190">
        <v>3</v>
      </c>
      <c r="D23" s="190">
        <v>43031</v>
      </c>
      <c r="E23" s="191" t="s">
        <v>152</v>
      </c>
      <c r="F23" s="159">
        <v>12000</v>
      </c>
      <c r="G23" s="159">
        <v>12500</v>
      </c>
      <c r="H23" s="159">
        <f t="shared" si="0"/>
        <v>500</v>
      </c>
      <c r="I23" s="159">
        <v>12000</v>
      </c>
      <c r="L23" s="274"/>
      <c r="M23" s="274"/>
      <c r="O23" s="274"/>
    </row>
    <row r="24" spans="1:15" outlineLevel="1">
      <c r="A24" s="190">
        <v>4</v>
      </c>
      <c r="B24" s="190">
        <v>2</v>
      </c>
      <c r="C24" s="190">
        <v>3</v>
      </c>
      <c r="D24" s="190">
        <v>43041</v>
      </c>
      <c r="E24" s="191" t="s">
        <v>153</v>
      </c>
      <c r="F24" s="159">
        <v>249000</v>
      </c>
      <c r="G24" s="159">
        <v>242649</v>
      </c>
      <c r="H24" s="159">
        <f t="shared" si="0"/>
        <v>-6351</v>
      </c>
      <c r="I24" s="159">
        <v>275097</v>
      </c>
      <c r="L24" s="274"/>
      <c r="M24" s="274"/>
      <c r="O24" s="274"/>
    </row>
    <row r="25" spans="1:15" outlineLevel="1">
      <c r="A25" s="190">
        <v>4</v>
      </c>
      <c r="B25" s="190">
        <v>2</v>
      </c>
      <c r="C25" s="190">
        <v>3</v>
      </c>
      <c r="D25" s="190">
        <v>43042</v>
      </c>
      <c r="E25" s="191" t="s">
        <v>390</v>
      </c>
      <c r="F25" s="159">
        <v>163000</v>
      </c>
      <c r="G25" s="159">
        <v>117175</v>
      </c>
      <c r="H25" s="159">
        <f t="shared" si="0"/>
        <v>-45825</v>
      </c>
      <c r="I25" s="159">
        <v>162775</v>
      </c>
      <c r="L25" s="274"/>
      <c r="M25" s="274"/>
      <c r="O25" s="274"/>
    </row>
    <row r="26" spans="1:15" outlineLevel="1">
      <c r="A26" s="190">
        <v>4</v>
      </c>
      <c r="B26" s="190">
        <v>2</v>
      </c>
      <c r="C26" s="190">
        <v>3</v>
      </c>
      <c r="D26" s="190">
        <v>43043</v>
      </c>
      <c r="E26" s="191" t="s">
        <v>391</v>
      </c>
      <c r="F26" s="159">
        <v>1043000</v>
      </c>
      <c r="G26" s="159">
        <v>1361787</v>
      </c>
      <c r="H26" s="159">
        <f t="shared" si="0"/>
        <v>318787</v>
      </c>
      <c r="I26" s="159">
        <v>1042545</v>
      </c>
      <c r="L26" s="274"/>
      <c r="M26" s="274"/>
      <c r="O26" s="274"/>
    </row>
    <row r="27" spans="1:15" outlineLevel="1">
      <c r="A27" s="190">
        <v>4</v>
      </c>
      <c r="B27" s="190">
        <v>2</v>
      </c>
      <c r="C27" s="190">
        <v>3</v>
      </c>
      <c r="D27" s="190">
        <v>43044</v>
      </c>
      <c r="E27" s="191" t="s">
        <v>392</v>
      </c>
      <c r="F27" s="159">
        <v>1500000</v>
      </c>
      <c r="G27" s="159">
        <v>1650782</v>
      </c>
      <c r="H27" s="159">
        <f t="shared" si="0"/>
        <v>150782</v>
      </c>
      <c r="I27" s="159">
        <v>1499560</v>
      </c>
      <c r="L27" s="274"/>
      <c r="M27" s="274"/>
      <c r="O27" s="274"/>
    </row>
    <row r="28" spans="1:15" outlineLevel="1">
      <c r="A28" s="190">
        <v>4</v>
      </c>
      <c r="B28" s="190">
        <v>2</v>
      </c>
      <c r="C28" s="190">
        <v>3</v>
      </c>
      <c r="D28" s="190">
        <v>43045</v>
      </c>
      <c r="E28" s="191" t="s">
        <v>393</v>
      </c>
      <c r="F28" s="159">
        <v>922500</v>
      </c>
      <c r="G28" s="159">
        <v>670660</v>
      </c>
      <c r="H28" s="159">
        <f t="shared" si="0"/>
        <v>-251840</v>
      </c>
      <c r="I28" s="159">
        <v>922446</v>
      </c>
      <c r="L28" s="274"/>
      <c r="M28" s="274"/>
      <c r="O28" s="274"/>
    </row>
    <row r="29" spans="1:15" outlineLevel="1">
      <c r="A29" s="190">
        <v>4</v>
      </c>
      <c r="B29" s="190">
        <v>2</v>
      </c>
      <c r="C29" s="190">
        <v>3</v>
      </c>
      <c r="D29" s="190">
        <v>43046</v>
      </c>
      <c r="E29" s="191" t="s">
        <v>667</v>
      </c>
      <c r="F29" s="159">
        <v>1702379</v>
      </c>
      <c r="G29" s="159">
        <v>2508125</v>
      </c>
      <c r="H29" s="159">
        <f t="shared" si="0"/>
        <v>805746</v>
      </c>
      <c r="I29" s="159">
        <v>1667825</v>
      </c>
      <c r="L29" s="274"/>
      <c r="M29" s="274"/>
      <c r="O29" s="274"/>
    </row>
    <row r="30" spans="1:15" outlineLevel="1">
      <c r="A30" s="190">
        <v>4</v>
      </c>
      <c r="B30" s="190">
        <v>2</v>
      </c>
      <c r="C30" s="190">
        <v>3</v>
      </c>
      <c r="D30" s="190">
        <v>43051</v>
      </c>
      <c r="E30" s="191" t="s">
        <v>904</v>
      </c>
      <c r="F30" s="159">
        <v>0</v>
      </c>
      <c r="G30" s="159">
        <v>2290</v>
      </c>
      <c r="H30" s="159">
        <f t="shared" si="0"/>
        <v>2290</v>
      </c>
      <c r="I30" s="159">
        <v>0</v>
      </c>
      <c r="L30" s="274"/>
      <c r="M30" s="274"/>
      <c r="O30" s="274"/>
    </row>
    <row r="31" spans="1:15" outlineLevel="1">
      <c r="A31" s="190">
        <v>4</v>
      </c>
      <c r="B31" s="190">
        <v>2</v>
      </c>
      <c r="C31" s="190">
        <v>3</v>
      </c>
      <c r="D31" s="190">
        <v>43052</v>
      </c>
      <c r="E31" s="191" t="s">
        <v>562</v>
      </c>
      <c r="F31" s="159">
        <v>500000</v>
      </c>
      <c r="G31" s="159">
        <v>408585</v>
      </c>
      <c r="H31" s="159">
        <f t="shared" si="0"/>
        <v>-91415</v>
      </c>
      <c r="I31" s="159">
        <v>392440</v>
      </c>
      <c r="L31" s="274"/>
      <c r="M31" s="274"/>
      <c r="O31" s="274"/>
    </row>
    <row r="32" spans="1:15" outlineLevel="1">
      <c r="A32" s="190">
        <v>4</v>
      </c>
      <c r="B32" s="190">
        <v>2</v>
      </c>
      <c r="C32" s="190">
        <v>3</v>
      </c>
      <c r="D32" s="190">
        <v>43053</v>
      </c>
      <c r="E32" s="191" t="s">
        <v>668</v>
      </c>
      <c r="F32" s="159">
        <v>3000</v>
      </c>
      <c r="G32" s="159">
        <v>720</v>
      </c>
      <c r="H32" s="159">
        <f t="shared" si="0"/>
        <v>-2280</v>
      </c>
      <c r="I32" s="159">
        <v>570</v>
      </c>
      <c r="L32" s="274"/>
      <c r="M32" s="274"/>
      <c r="O32" s="274"/>
    </row>
    <row r="33" spans="1:15" outlineLevel="1">
      <c r="A33" s="190">
        <v>4</v>
      </c>
      <c r="B33" s="190">
        <v>2</v>
      </c>
      <c r="C33" s="190">
        <v>3</v>
      </c>
      <c r="D33" s="190">
        <v>43054</v>
      </c>
      <c r="E33" s="191" t="s">
        <v>438</v>
      </c>
      <c r="F33" s="159">
        <v>160000</v>
      </c>
      <c r="G33" s="159">
        <v>155838</v>
      </c>
      <c r="H33" s="159">
        <f t="shared" si="0"/>
        <v>-4162</v>
      </c>
      <c r="I33" s="159">
        <v>135850</v>
      </c>
      <c r="L33" s="274"/>
      <c r="M33" s="274"/>
      <c r="O33" s="274"/>
    </row>
    <row r="34" spans="1:15" outlineLevel="1">
      <c r="A34" s="190">
        <v>4</v>
      </c>
      <c r="B34" s="190">
        <v>2</v>
      </c>
      <c r="C34" s="190">
        <v>3</v>
      </c>
      <c r="D34" s="190">
        <v>43071</v>
      </c>
      <c r="E34" s="191" t="s">
        <v>154</v>
      </c>
      <c r="F34" s="159">
        <v>50000</v>
      </c>
      <c r="G34" s="159">
        <v>0</v>
      </c>
      <c r="H34" s="159">
        <f t="shared" si="0"/>
        <v>-50000</v>
      </c>
      <c r="I34" s="159">
        <v>0</v>
      </c>
      <c r="L34" s="274"/>
      <c r="M34" s="274"/>
      <c r="O34" s="274"/>
    </row>
    <row r="35" spans="1:15" outlineLevel="1">
      <c r="A35" s="190">
        <v>4</v>
      </c>
      <c r="B35" s="190">
        <v>2</v>
      </c>
      <c r="C35" s="190">
        <v>3</v>
      </c>
      <c r="D35" s="190">
        <v>43081</v>
      </c>
      <c r="E35" s="191" t="s">
        <v>394</v>
      </c>
      <c r="F35" s="159">
        <v>450000</v>
      </c>
      <c r="G35" s="159">
        <v>350000</v>
      </c>
      <c r="H35" s="159">
        <f t="shared" si="0"/>
        <v>-100000</v>
      </c>
      <c r="I35" s="159">
        <v>400000</v>
      </c>
      <c r="L35" s="274"/>
      <c r="M35" s="274"/>
      <c r="O35" s="274"/>
    </row>
    <row r="36" spans="1:15" outlineLevel="1">
      <c r="A36" s="190">
        <v>4</v>
      </c>
      <c r="B36" s="190">
        <v>2</v>
      </c>
      <c r="C36" s="190">
        <v>3</v>
      </c>
      <c r="D36" s="190">
        <v>43082</v>
      </c>
      <c r="E36" s="191" t="s">
        <v>713</v>
      </c>
      <c r="F36" s="159">
        <v>15000</v>
      </c>
      <c r="G36" s="159">
        <v>15640</v>
      </c>
      <c r="H36" s="159">
        <f t="shared" si="0"/>
        <v>640</v>
      </c>
      <c r="I36" s="159">
        <v>17150</v>
      </c>
      <c r="L36" s="274"/>
      <c r="M36" s="274"/>
      <c r="O36" s="274"/>
    </row>
    <row r="37" spans="1:15" outlineLevel="1">
      <c r="A37" s="190">
        <v>4</v>
      </c>
      <c r="B37" s="190">
        <v>2</v>
      </c>
      <c r="C37" s="190">
        <v>3</v>
      </c>
      <c r="D37" s="190">
        <v>43091</v>
      </c>
      <c r="E37" s="191" t="s">
        <v>525</v>
      </c>
      <c r="F37" s="159">
        <v>370000</v>
      </c>
      <c r="G37" s="159">
        <v>250000</v>
      </c>
      <c r="H37" s="159">
        <f t="shared" si="0"/>
        <v>-120000</v>
      </c>
      <c r="I37" s="159">
        <v>320000</v>
      </c>
      <c r="L37" s="274"/>
      <c r="M37" s="274"/>
      <c r="O37" s="274"/>
    </row>
    <row r="38" spans="1:15" outlineLevel="1">
      <c r="A38" s="190">
        <v>4</v>
      </c>
      <c r="B38" s="190">
        <v>2</v>
      </c>
      <c r="C38" s="190">
        <v>3</v>
      </c>
      <c r="D38" s="190">
        <v>43092</v>
      </c>
      <c r="E38" s="191" t="s">
        <v>526</v>
      </c>
      <c r="F38" s="159">
        <v>88500</v>
      </c>
      <c r="G38" s="159">
        <v>65800</v>
      </c>
      <c r="H38" s="159">
        <f t="shared" si="0"/>
        <v>-22700</v>
      </c>
      <c r="I38" s="159">
        <v>69400</v>
      </c>
      <c r="L38" s="274"/>
      <c r="M38" s="274"/>
      <c r="O38" s="274"/>
    </row>
    <row r="39" spans="1:15" outlineLevel="1">
      <c r="A39" s="190">
        <v>4</v>
      </c>
      <c r="B39" s="190">
        <v>2</v>
      </c>
      <c r="C39" s="190">
        <v>3</v>
      </c>
      <c r="D39" s="190">
        <v>43094</v>
      </c>
      <c r="E39" s="191" t="s">
        <v>527</v>
      </c>
      <c r="F39" s="159">
        <v>2340</v>
      </c>
      <c r="G39" s="159">
        <v>2420</v>
      </c>
      <c r="H39" s="159">
        <f t="shared" si="0"/>
        <v>80</v>
      </c>
      <c r="I39" s="159">
        <v>2060</v>
      </c>
      <c r="L39" s="274"/>
      <c r="M39" s="274"/>
      <c r="O39" s="274"/>
    </row>
    <row r="40" spans="1:15" outlineLevel="1">
      <c r="A40" s="190">
        <v>4</v>
      </c>
      <c r="B40" s="190">
        <v>2</v>
      </c>
      <c r="C40" s="190">
        <v>3</v>
      </c>
      <c r="D40" s="190">
        <v>43096</v>
      </c>
      <c r="E40" s="191" t="s">
        <v>528</v>
      </c>
      <c r="F40" s="159">
        <v>66300</v>
      </c>
      <c r="G40" s="159">
        <v>77100</v>
      </c>
      <c r="H40" s="159">
        <f t="shared" si="0"/>
        <v>10800</v>
      </c>
      <c r="I40" s="159">
        <v>64900</v>
      </c>
      <c r="L40" s="274"/>
      <c r="M40" s="274"/>
      <c r="O40" s="274"/>
    </row>
    <row r="41" spans="1:15" outlineLevel="1">
      <c r="A41" s="190">
        <v>4</v>
      </c>
      <c r="B41" s="190">
        <v>2</v>
      </c>
      <c r="C41" s="190">
        <v>3</v>
      </c>
      <c r="D41" s="190">
        <v>43097</v>
      </c>
      <c r="E41" s="191" t="s">
        <v>714</v>
      </c>
      <c r="F41" s="159">
        <v>4500</v>
      </c>
      <c r="G41" s="159">
        <v>2500</v>
      </c>
      <c r="H41" s="159">
        <f t="shared" si="0"/>
        <v>-2000</v>
      </c>
      <c r="I41" s="159">
        <v>3500</v>
      </c>
      <c r="L41" s="274"/>
      <c r="M41" s="274"/>
      <c r="O41" s="274"/>
    </row>
    <row r="42" spans="1:15" outlineLevel="1">
      <c r="A42" s="190">
        <v>4</v>
      </c>
      <c r="B42" s="190">
        <v>2</v>
      </c>
      <c r="C42" s="190">
        <v>3</v>
      </c>
      <c r="D42" s="190">
        <v>43098</v>
      </c>
      <c r="E42" s="191" t="s">
        <v>591</v>
      </c>
      <c r="F42" s="159">
        <v>252380</v>
      </c>
      <c r="G42" s="159">
        <v>239811</v>
      </c>
      <c r="H42" s="159">
        <f t="shared" si="0"/>
        <v>-12569</v>
      </c>
      <c r="I42" s="159">
        <v>201304</v>
      </c>
      <c r="L42" s="274"/>
      <c r="M42" s="274"/>
      <c r="O42" s="274"/>
    </row>
    <row r="43" spans="1:15" outlineLevel="1">
      <c r="A43" s="190">
        <v>4</v>
      </c>
      <c r="B43" s="190">
        <v>2</v>
      </c>
      <c r="C43" s="190">
        <v>3</v>
      </c>
      <c r="D43" s="190">
        <v>44041</v>
      </c>
      <c r="E43" s="191" t="s">
        <v>351</v>
      </c>
      <c r="F43" s="159">
        <v>578000</v>
      </c>
      <c r="G43" s="159">
        <v>530370</v>
      </c>
      <c r="H43" s="159">
        <f t="shared" si="0"/>
        <v>-47630</v>
      </c>
      <c r="I43" s="159">
        <v>577795</v>
      </c>
      <c r="L43" s="274"/>
      <c r="M43" s="274"/>
      <c r="O43" s="274"/>
    </row>
    <row r="44" spans="1:15" outlineLevel="1">
      <c r="A44" s="190">
        <v>4</v>
      </c>
      <c r="B44" s="190">
        <v>2</v>
      </c>
      <c r="C44" s="190">
        <v>3</v>
      </c>
      <c r="D44" s="190">
        <v>44042</v>
      </c>
      <c r="E44" s="191" t="s">
        <v>352</v>
      </c>
      <c r="F44" s="159">
        <v>575000</v>
      </c>
      <c r="G44" s="159">
        <v>584550</v>
      </c>
      <c r="H44" s="159">
        <f t="shared" si="0"/>
        <v>9550</v>
      </c>
      <c r="I44" s="159">
        <v>563650</v>
      </c>
      <c r="L44" s="274"/>
      <c r="M44" s="274"/>
      <c r="O44" s="274"/>
    </row>
    <row r="45" spans="1:15" outlineLevel="1">
      <c r="A45" s="190">
        <v>4</v>
      </c>
      <c r="B45" s="190">
        <v>2</v>
      </c>
      <c r="C45" s="190">
        <v>3</v>
      </c>
      <c r="D45" s="190">
        <v>44043</v>
      </c>
      <c r="E45" s="191" t="s">
        <v>353</v>
      </c>
      <c r="F45" s="159">
        <v>1538000</v>
      </c>
      <c r="G45" s="159">
        <v>1602925</v>
      </c>
      <c r="H45" s="159">
        <f t="shared" si="0"/>
        <v>64925</v>
      </c>
      <c r="I45" s="159">
        <v>1428390</v>
      </c>
      <c r="L45" s="274"/>
      <c r="M45" s="274"/>
      <c r="O45" s="274"/>
    </row>
    <row r="46" spans="1:15" outlineLevel="1">
      <c r="A46" s="190">
        <v>4</v>
      </c>
      <c r="B46" s="190">
        <v>2</v>
      </c>
      <c r="C46" s="190">
        <v>3</v>
      </c>
      <c r="D46" s="190">
        <v>44044</v>
      </c>
      <c r="E46" s="191" t="s">
        <v>529</v>
      </c>
      <c r="F46" s="159">
        <v>30000</v>
      </c>
      <c r="G46" s="159">
        <v>25390</v>
      </c>
      <c r="H46" s="159">
        <f t="shared" si="0"/>
        <v>-4610</v>
      </c>
      <c r="I46" s="159">
        <v>25500</v>
      </c>
      <c r="L46" s="274"/>
      <c r="M46" s="274"/>
      <c r="O46" s="274"/>
    </row>
    <row r="47" spans="1:15" outlineLevel="1">
      <c r="A47" s="190">
        <v>4</v>
      </c>
      <c r="B47" s="190">
        <v>2</v>
      </c>
      <c r="C47" s="190">
        <v>3</v>
      </c>
      <c r="D47" s="190">
        <v>44047</v>
      </c>
      <c r="E47" s="191" t="s">
        <v>612</v>
      </c>
      <c r="F47" s="159">
        <v>4500</v>
      </c>
      <c r="G47" s="159">
        <v>2700</v>
      </c>
      <c r="H47" s="159">
        <f t="shared" si="0"/>
        <v>-1800</v>
      </c>
      <c r="I47" s="159">
        <v>4200</v>
      </c>
      <c r="L47" s="274"/>
      <c r="M47" s="274"/>
      <c r="O47" s="274"/>
    </row>
    <row r="48" spans="1:15" outlineLevel="1">
      <c r="A48" s="190">
        <v>4</v>
      </c>
      <c r="B48" s="190">
        <v>2</v>
      </c>
      <c r="C48" s="190">
        <v>3</v>
      </c>
      <c r="D48" s="190">
        <v>44048</v>
      </c>
      <c r="E48" s="191" t="s">
        <v>613</v>
      </c>
      <c r="F48" s="159">
        <v>300000</v>
      </c>
      <c r="G48" s="159">
        <v>346097</v>
      </c>
      <c r="H48" s="159">
        <f t="shared" si="0"/>
        <v>46097</v>
      </c>
      <c r="I48" s="159">
        <v>251114</v>
      </c>
      <c r="L48" s="274"/>
      <c r="M48" s="274"/>
      <c r="O48" s="274"/>
    </row>
    <row r="49" spans="1:15" outlineLevel="1">
      <c r="A49" s="190">
        <v>4</v>
      </c>
      <c r="B49" s="190">
        <v>2</v>
      </c>
      <c r="C49" s="190">
        <v>3</v>
      </c>
      <c r="D49" s="190">
        <v>44061</v>
      </c>
      <c r="E49" s="191" t="s">
        <v>530</v>
      </c>
      <c r="F49" s="159">
        <v>120000</v>
      </c>
      <c r="G49" s="159">
        <v>121750</v>
      </c>
      <c r="H49" s="159">
        <f t="shared" si="0"/>
        <v>1750</v>
      </c>
      <c r="I49" s="159">
        <v>113940</v>
      </c>
      <c r="L49" s="274"/>
      <c r="M49" s="274"/>
      <c r="O49" s="274"/>
    </row>
    <row r="50" spans="1:15" s="236" customFormat="1" outlineLevel="1">
      <c r="A50" s="190">
        <v>4</v>
      </c>
      <c r="B50" s="190">
        <v>2</v>
      </c>
      <c r="C50" s="190">
        <v>3</v>
      </c>
      <c r="D50" s="190">
        <v>44063</v>
      </c>
      <c r="E50" s="191" t="s">
        <v>531</v>
      </c>
      <c r="F50" s="159">
        <v>660000</v>
      </c>
      <c r="G50" s="159">
        <v>676335</v>
      </c>
      <c r="H50" s="159">
        <f t="shared" si="0"/>
        <v>16335</v>
      </c>
      <c r="I50" s="159">
        <v>606911</v>
      </c>
      <c r="L50" s="274"/>
      <c r="M50" s="274"/>
      <c r="O50" s="274"/>
    </row>
    <row r="51" spans="1:15" s="236" customFormat="1" outlineLevel="1">
      <c r="A51" s="190">
        <v>4</v>
      </c>
      <c r="B51" s="190">
        <v>2</v>
      </c>
      <c r="C51" s="190">
        <v>3</v>
      </c>
      <c r="D51" s="190">
        <v>44064</v>
      </c>
      <c r="E51" s="191" t="s">
        <v>532</v>
      </c>
      <c r="F51" s="159">
        <v>350000</v>
      </c>
      <c r="G51" s="159">
        <v>242795</v>
      </c>
      <c r="H51" s="159">
        <f t="shared" si="0"/>
        <v>-107205</v>
      </c>
      <c r="I51" s="159">
        <v>215747</v>
      </c>
      <c r="L51" s="274"/>
      <c r="M51" s="274"/>
      <c r="O51" s="274"/>
    </row>
    <row r="52" spans="1:15" outlineLevel="1">
      <c r="A52" s="190">
        <v>4</v>
      </c>
      <c r="B52" s="190">
        <v>2</v>
      </c>
      <c r="C52" s="190">
        <v>4</v>
      </c>
      <c r="D52" s="190">
        <v>44011</v>
      </c>
      <c r="E52" s="191" t="s">
        <v>155</v>
      </c>
      <c r="F52" s="159">
        <v>1558777</v>
      </c>
      <c r="G52" s="159">
        <v>1199025</v>
      </c>
      <c r="H52" s="159">
        <f t="shared" si="0"/>
        <v>-359752</v>
      </c>
      <c r="I52" s="159">
        <v>1513376</v>
      </c>
      <c r="L52" s="274"/>
      <c r="M52" s="274"/>
      <c r="O52" s="274"/>
    </row>
    <row r="53" spans="1:15" outlineLevel="1">
      <c r="A53" s="190">
        <v>4</v>
      </c>
      <c r="B53" s="190">
        <v>2</v>
      </c>
      <c r="C53" s="190">
        <v>4</v>
      </c>
      <c r="D53" s="190">
        <v>44012</v>
      </c>
      <c r="E53" s="191" t="s">
        <v>81</v>
      </c>
      <c r="F53" s="159">
        <v>2957500</v>
      </c>
      <c r="G53" s="159">
        <v>2402360</v>
      </c>
      <c r="H53" s="159">
        <f t="shared" si="0"/>
        <v>-555140</v>
      </c>
      <c r="I53" s="159">
        <v>2816667</v>
      </c>
      <c r="L53" s="274"/>
      <c r="M53" s="274"/>
      <c r="O53" s="274"/>
    </row>
    <row r="54" spans="1:15" outlineLevel="1">
      <c r="A54" s="190">
        <v>4</v>
      </c>
      <c r="B54" s="190">
        <v>2</v>
      </c>
      <c r="C54" s="190">
        <v>4</v>
      </c>
      <c r="D54" s="190">
        <v>44013</v>
      </c>
      <c r="E54" s="191" t="s">
        <v>156</v>
      </c>
      <c r="F54" s="159">
        <v>16358351</v>
      </c>
      <c r="G54" s="159">
        <v>13943264</v>
      </c>
      <c r="H54" s="159">
        <f t="shared" si="0"/>
        <v>-2415087</v>
      </c>
      <c r="I54" s="159">
        <v>15729184</v>
      </c>
      <c r="L54" s="274"/>
      <c r="M54" s="274"/>
      <c r="O54" s="274"/>
    </row>
    <row r="55" spans="1:15" outlineLevel="1">
      <c r="A55" s="190">
        <v>4</v>
      </c>
      <c r="B55" s="190">
        <v>2</v>
      </c>
      <c r="C55" s="190">
        <v>4</v>
      </c>
      <c r="D55" s="190">
        <v>44015</v>
      </c>
      <c r="E55" s="191" t="s">
        <v>439</v>
      </c>
      <c r="F55" s="159">
        <v>2132805</v>
      </c>
      <c r="G55" s="159">
        <v>2218186</v>
      </c>
      <c r="H55" s="159">
        <f t="shared" si="0"/>
        <v>85381</v>
      </c>
      <c r="I55" s="159">
        <v>2080727</v>
      </c>
      <c r="L55" s="274"/>
      <c r="M55" s="274"/>
      <c r="O55" s="274"/>
    </row>
    <row r="56" spans="1:15" outlineLevel="1">
      <c r="A56" s="190">
        <v>4</v>
      </c>
      <c r="B56" s="190">
        <v>2</v>
      </c>
      <c r="C56" s="190">
        <v>4</v>
      </c>
      <c r="D56" s="190">
        <v>44016</v>
      </c>
      <c r="E56" s="191" t="s">
        <v>440</v>
      </c>
      <c r="F56" s="159">
        <v>640000</v>
      </c>
      <c r="G56" s="159">
        <v>615585</v>
      </c>
      <c r="H56" s="159">
        <f t="shared" si="0"/>
        <v>-24415</v>
      </c>
      <c r="I56" s="159">
        <v>410375</v>
      </c>
      <c r="L56" s="274"/>
      <c r="M56" s="274"/>
      <c r="O56" s="274"/>
    </row>
    <row r="57" spans="1:15" outlineLevel="1">
      <c r="A57" s="190">
        <v>4</v>
      </c>
      <c r="B57" s="190">
        <v>2</v>
      </c>
      <c r="C57" s="190">
        <v>4</v>
      </c>
      <c r="D57" s="190">
        <v>44017</v>
      </c>
      <c r="E57" s="191" t="s">
        <v>563</v>
      </c>
      <c r="F57" s="159">
        <v>291000</v>
      </c>
      <c r="G57" s="159">
        <v>326736</v>
      </c>
      <c r="H57" s="159">
        <f t="shared" si="0"/>
        <v>35736</v>
      </c>
      <c r="I57" s="159">
        <v>317313</v>
      </c>
      <c r="L57" s="274"/>
      <c r="M57" s="274"/>
      <c r="O57" s="274"/>
    </row>
    <row r="58" spans="1:15" outlineLevel="1">
      <c r="A58" s="190">
        <v>4</v>
      </c>
      <c r="B58" s="190">
        <v>2</v>
      </c>
      <c r="C58" s="190">
        <v>4</v>
      </c>
      <c r="D58" s="190">
        <v>44018</v>
      </c>
      <c r="E58" s="191" t="s">
        <v>905</v>
      </c>
      <c r="F58" s="159">
        <v>750</v>
      </c>
      <c r="G58" s="159">
        <v>1900</v>
      </c>
      <c r="H58" s="159">
        <f t="shared" si="0"/>
        <v>1150</v>
      </c>
      <c r="I58" s="159">
        <v>700</v>
      </c>
      <c r="L58" s="274"/>
      <c r="M58" s="274"/>
      <c r="O58" s="274"/>
    </row>
    <row r="59" spans="1:15" outlineLevel="1">
      <c r="A59" s="190">
        <v>4</v>
      </c>
      <c r="B59" s="190">
        <v>2</v>
      </c>
      <c r="C59" s="190">
        <v>4</v>
      </c>
      <c r="D59" s="190">
        <v>44019</v>
      </c>
      <c r="E59" s="191" t="s">
        <v>653</v>
      </c>
      <c r="F59" s="159">
        <v>10000</v>
      </c>
      <c r="G59" s="159">
        <v>29000</v>
      </c>
      <c r="H59" s="159">
        <f t="shared" si="0"/>
        <v>19000</v>
      </c>
      <c r="I59" s="159">
        <v>7700</v>
      </c>
      <c r="L59" s="274"/>
      <c r="M59" s="274"/>
      <c r="O59" s="274"/>
    </row>
    <row r="60" spans="1:15" outlineLevel="1">
      <c r="A60" s="190">
        <v>4</v>
      </c>
      <c r="B60" s="190">
        <v>2</v>
      </c>
      <c r="C60" s="190">
        <v>4</v>
      </c>
      <c r="D60" s="190">
        <v>44021</v>
      </c>
      <c r="E60" s="191" t="s">
        <v>441</v>
      </c>
      <c r="F60" s="159">
        <v>35056000</v>
      </c>
      <c r="G60" s="159">
        <v>34692020</v>
      </c>
      <c r="H60" s="159">
        <f t="shared" si="0"/>
        <v>-363980</v>
      </c>
      <c r="I60" s="159">
        <v>34293057</v>
      </c>
      <c r="L60" s="274"/>
      <c r="M60" s="274"/>
      <c r="O60" s="274"/>
    </row>
    <row r="61" spans="1:15" outlineLevel="1">
      <c r="A61" s="190">
        <v>4</v>
      </c>
      <c r="B61" s="190">
        <v>2</v>
      </c>
      <c r="C61" s="190">
        <v>4</v>
      </c>
      <c r="D61" s="190">
        <v>44022</v>
      </c>
      <c r="E61" s="191" t="s">
        <v>715</v>
      </c>
      <c r="F61" s="159">
        <v>500</v>
      </c>
      <c r="G61" s="159">
        <v>0</v>
      </c>
      <c r="H61" s="159">
        <f t="shared" si="0"/>
        <v>-500</v>
      </c>
      <c r="I61" s="159">
        <v>49</v>
      </c>
      <c r="L61" s="274"/>
      <c r="M61" s="274"/>
      <c r="O61" s="274"/>
    </row>
    <row r="62" spans="1:15" outlineLevel="1">
      <c r="A62" s="190">
        <v>4</v>
      </c>
      <c r="B62" s="190">
        <v>2</v>
      </c>
      <c r="C62" s="190">
        <v>4</v>
      </c>
      <c r="D62" s="190">
        <v>44023</v>
      </c>
      <c r="E62" s="191" t="s">
        <v>442</v>
      </c>
      <c r="F62" s="159">
        <v>8000</v>
      </c>
      <c r="G62" s="159">
        <v>8320</v>
      </c>
      <c r="H62" s="159">
        <f t="shared" si="0"/>
        <v>320</v>
      </c>
      <c r="I62" s="159">
        <v>8105</v>
      </c>
      <c r="L62" s="274"/>
      <c r="M62" s="274"/>
      <c r="O62" s="274"/>
    </row>
    <row r="63" spans="1:15" outlineLevel="1">
      <c r="A63" s="190">
        <v>4</v>
      </c>
      <c r="B63" s="190">
        <v>2</v>
      </c>
      <c r="C63" s="190">
        <v>4</v>
      </c>
      <c r="D63" s="190">
        <v>44025</v>
      </c>
      <c r="E63" s="191" t="s">
        <v>443</v>
      </c>
      <c r="F63" s="159">
        <v>20400</v>
      </c>
      <c r="G63" s="159">
        <v>21825</v>
      </c>
      <c r="H63" s="159">
        <f t="shared" si="0"/>
        <v>1425</v>
      </c>
      <c r="I63" s="159">
        <v>20020</v>
      </c>
      <c r="L63" s="274"/>
      <c r="M63" s="274"/>
      <c r="O63" s="274"/>
    </row>
    <row r="64" spans="1:15" outlineLevel="1">
      <c r="A64" s="190">
        <v>4</v>
      </c>
      <c r="B64" s="190">
        <v>2</v>
      </c>
      <c r="C64" s="190">
        <v>4</v>
      </c>
      <c r="D64" s="190">
        <v>44026</v>
      </c>
      <c r="E64" s="191" t="s">
        <v>444</v>
      </c>
      <c r="F64" s="159">
        <v>15000</v>
      </c>
      <c r="G64" s="159">
        <v>15184</v>
      </c>
      <c r="H64" s="159">
        <f t="shared" si="0"/>
        <v>184</v>
      </c>
      <c r="I64" s="159">
        <v>13677</v>
      </c>
      <c r="L64" s="274"/>
      <c r="M64" s="274"/>
      <c r="O64" s="274"/>
    </row>
    <row r="65" spans="1:15" outlineLevel="1">
      <c r="A65" s="190">
        <v>4</v>
      </c>
      <c r="B65" s="190">
        <v>2</v>
      </c>
      <c r="C65" s="190">
        <v>4</v>
      </c>
      <c r="D65" s="190">
        <v>44033</v>
      </c>
      <c r="E65" s="191" t="s">
        <v>445</v>
      </c>
      <c r="F65" s="159">
        <v>330000</v>
      </c>
      <c r="G65" s="159">
        <v>325280</v>
      </c>
      <c r="H65" s="159">
        <f t="shared" si="0"/>
        <v>-4720</v>
      </c>
      <c r="I65" s="159">
        <v>313892</v>
      </c>
      <c r="L65" s="274"/>
      <c r="M65" s="274"/>
      <c r="O65" s="274"/>
    </row>
    <row r="66" spans="1:15" outlineLevel="1">
      <c r="A66" s="190">
        <v>4</v>
      </c>
      <c r="B66" s="190">
        <v>2</v>
      </c>
      <c r="C66" s="190">
        <v>4</v>
      </c>
      <c r="D66" s="190">
        <v>44051</v>
      </c>
      <c r="E66" s="191" t="s">
        <v>82</v>
      </c>
      <c r="F66" s="159">
        <v>166731</v>
      </c>
      <c r="G66" s="159">
        <v>180282</v>
      </c>
      <c r="H66" s="159">
        <f t="shared" si="0"/>
        <v>13551</v>
      </c>
      <c r="I66" s="159">
        <v>160613</v>
      </c>
      <c r="L66" s="274"/>
      <c r="M66" s="274"/>
      <c r="O66" s="274"/>
    </row>
    <row r="67" spans="1:15" outlineLevel="1">
      <c r="A67" s="190">
        <v>4</v>
      </c>
      <c r="B67" s="190">
        <v>2</v>
      </c>
      <c r="C67" s="190">
        <v>4</v>
      </c>
      <c r="D67" s="190">
        <v>44052</v>
      </c>
      <c r="E67" s="191" t="s">
        <v>83</v>
      </c>
      <c r="F67" s="159">
        <v>16942638</v>
      </c>
      <c r="G67" s="159">
        <v>18372479</v>
      </c>
      <c r="H67" s="159">
        <f t="shared" si="0"/>
        <v>1429841</v>
      </c>
      <c r="I67" s="159">
        <v>16350911</v>
      </c>
      <c r="L67" s="274"/>
      <c r="M67" s="274"/>
      <c r="O67" s="274"/>
    </row>
    <row r="68" spans="1:15" outlineLevel="1">
      <c r="A68" s="190">
        <v>4</v>
      </c>
      <c r="B68" s="190">
        <v>2</v>
      </c>
      <c r="C68" s="190">
        <v>4</v>
      </c>
      <c r="D68" s="190">
        <v>44071</v>
      </c>
      <c r="E68" s="191" t="s">
        <v>84</v>
      </c>
      <c r="F68" s="159">
        <v>19576912</v>
      </c>
      <c r="G68" s="159">
        <v>20472888</v>
      </c>
      <c r="H68" s="159">
        <f t="shared" si="0"/>
        <v>895976</v>
      </c>
      <c r="I68" s="159">
        <v>19005548</v>
      </c>
      <c r="L68" s="274"/>
      <c r="M68" s="274"/>
      <c r="O68" s="274"/>
    </row>
    <row r="69" spans="1:15" outlineLevel="1">
      <c r="A69" s="190">
        <v>4</v>
      </c>
      <c r="B69" s="190">
        <v>2</v>
      </c>
      <c r="C69" s="190">
        <v>4</v>
      </c>
      <c r="D69" s="190">
        <v>44072</v>
      </c>
      <c r="E69" s="191" t="s">
        <v>85</v>
      </c>
      <c r="F69" s="159">
        <v>4477634</v>
      </c>
      <c r="G69" s="159">
        <v>4768227</v>
      </c>
      <c r="H69" s="159">
        <f t="shared" ref="H69:H132" si="1">G69-F69</f>
        <v>290593</v>
      </c>
      <c r="I69" s="159">
        <v>4263273</v>
      </c>
      <c r="L69" s="274"/>
      <c r="M69" s="274"/>
      <c r="O69" s="274"/>
    </row>
    <row r="70" spans="1:15" outlineLevel="1">
      <c r="A70" s="190">
        <v>4</v>
      </c>
      <c r="B70" s="190">
        <v>2</v>
      </c>
      <c r="C70" s="190">
        <v>4</v>
      </c>
      <c r="D70" s="190">
        <v>44073</v>
      </c>
      <c r="E70" s="191" t="s">
        <v>716</v>
      </c>
      <c r="F70" s="159">
        <v>1627910</v>
      </c>
      <c r="G70" s="159">
        <v>1708450</v>
      </c>
      <c r="H70" s="159">
        <f t="shared" si="1"/>
        <v>80540</v>
      </c>
      <c r="I70" s="159">
        <v>1507324</v>
      </c>
      <c r="L70" s="274"/>
      <c r="M70" s="274"/>
      <c r="O70" s="274"/>
    </row>
    <row r="71" spans="1:15" outlineLevel="1">
      <c r="A71" s="190">
        <v>4</v>
      </c>
      <c r="B71" s="190">
        <v>2</v>
      </c>
      <c r="C71" s="190">
        <v>4</v>
      </c>
      <c r="D71" s="190">
        <v>44091</v>
      </c>
      <c r="E71" s="191" t="s">
        <v>86</v>
      </c>
      <c r="F71" s="159">
        <v>9500308</v>
      </c>
      <c r="G71" s="159">
        <v>7840621</v>
      </c>
      <c r="H71" s="159">
        <f t="shared" si="1"/>
        <v>-1659687</v>
      </c>
      <c r="I71" s="159">
        <v>7291209</v>
      </c>
      <c r="L71" s="274"/>
      <c r="M71" s="274"/>
      <c r="O71" s="274"/>
    </row>
    <row r="72" spans="1:15" outlineLevel="1">
      <c r="A72" s="190">
        <v>4</v>
      </c>
      <c r="B72" s="190">
        <v>2</v>
      </c>
      <c r="C72" s="190">
        <v>4</v>
      </c>
      <c r="D72" s="190">
        <v>44092</v>
      </c>
      <c r="E72" s="191" t="s">
        <v>87</v>
      </c>
      <c r="F72" s="159">
        <v>1590000</v>
      </c>
      <c r="G72" s="159">
        <v>1298131</v>
      </c>
      <c r="H72" s="159">
        <f t="shared" si="1"/>
        <v>-291869</v>
      </c>
      <c r="I72" s="159">
        <v>1404051</v>
      </c>
      <c r="L72" s="274"/>
      <c r="M72" s="274"/>
      <c r="O72" s="274"/>
    </row>
    <row r="73" spans="1:15" outlineLevel="1">
      <c r="A73" s="190">
        <v>4</v>
      </c>
      <c r="B73" s="190">
        <v>2</v>
      </c>
      <c r="C73" s="190">
        <v>4</v>
      </c>
      <c r="D73" s="190">
        <v>44093</v>
      </c>
      <c r="E73" s="191" t="s">
        <v>157</v>
      </c>
      <c r="F73" s="159">
        <v>4526000</v>
      </c>
      <c r="G73" s="159">
        <v>4496367</v>
      </c>
      <c r="H73" s="159">
        <f t="shared" si="1"/>
        <v>-29633</v>
      </c>
      <c r="I73" s="159">
        <v>3532828</v>
      </c>
      <c r="L73" s="274"/>
      <c r="M73" s="274"/>
      <c r="O73" s="274"/>
    </row>
    <row r="74" spans="1:15" outlineLevel="1">
      <c r="A74" s="190">
        <v>4</v>
      </c>
      <c r="B74" s="190">
        <v>2</v>
      </c>
      <c r="C74" s="190">
        <v>4</v>
      </c>
      <c r="D74" s="190">
        <v>44131</v>
      </c>
      <c r="E74" s="191" t="s">
        <v>88</v>
      </c>
      <c r="F74" s="159">
        <v>1400000</v>
      </c>
      <c r="G74" s="159">
        <v>1086405</v>
      </c>
      <c r="H74" s="159">
        <f t="shared" si="1"/>
        <v>-313595</v>
      </c>
      <c r="I74" s="159">
        <v>1320018</v>
      </c>
      <c r="L74" s="274"/>
      <c r="M74" s="274"/>
      <c r="O74" s="274"/>
    </row>
    <row r="75" spans="1:15" outlineLevel="1">
      <c r="A75" s="190">
        <v>4</v>
      </c>
      <c r="B75" s="190">
        <v>2</v>
      </c>
      <c r="C75" s="190">
        <v>4</v>
      </c>
      <c r="D75" s="190">
        <v>44151</v>
      </c>
      <c r="E75" s="191" t="s">
        <v>158</v>
      </c>
      <c r="F75" s="159">
        <v>22400</v>
      </c>
      <c r="G75" s="159">
        <v>41900</v>
      </c>
      <c r="H75" s="159">
        <f t="shared" si="1"/>
        <v>19500</v>
      </c>
      <c r="I75" s="159">
        <v>22350</v>
      </c>
      <c r="L75" s="274"/>
      <c r="M75" s="274"/>
      <c r="O75" s="274"/>
    </row>
    <row r="76" spans="1:15" outlineLevel="1">
      <c r="A76" s="190">
        <v>4</v>
      </c>
      <c r="B76" s="190">
        <v>2</v>
      </c>
      <c r="C76" s="190">
        <v>4</v>
      </c>
      <c r="D76" s="190">
        <v>44152</v>
      </c>
      <c r="E76" s="191" t="s">
        <v>159</v>
      </c>
      <c r="F76" s="159">
        <v>11200000</v>
      </c>
      <c r="G76" s="159">
        <v>11376486</v>
      </c>
      <c r="H76" s="159">
        <f t="shared" si="1"/>
        <v>176486</v>
      </c>
      <c r="I76" s="159">
        <v>11082772</v>
      </c>
      <c r="L76" s="274"/>
      <c r="M76" s="274"/>
      <c r="O76" s="274"/>
    </row>
    <row r="77" spans="1:15" outlineLevel="1">
      <c r="A77" s="190">
        <v>4</v>
      </c>
      <c r="B77" s="190">
        <v>2</v>
      </c>
      <c r="C77" s="190">
        <v>4</v>
      </c>
      <c r="D77" s="190">
        <v>44153</v>
      </c>
      <c r="E77" s="191" t="s">
        <v>160</v>
      </c>
      <c r="F77" s="159">
        <v>5600000</v>
      </c>
      <c r="G77" s="159">
        <v>5816814</v>
      </c>
      <c r="H77" s="159">
        <f t="shared" si="1"/>
        <v>216814</v>
      </c>
      <c r="I77" s="159">
        <v>5525604</v>
      </c>
      <c r="L77" s="274"/>
      <c r="M77" s="274"/>
      <c r="O77" s="274"/>
    </row>
    <row r="78" spans="1:15" outlineLevel="1">
      <c r="A78" s="190">
        <v>4</v>
      </c>
      <c r="B78" s="190">
        <v>2</v>
      </c>
      <c r="C78" s="190">
        <v>4</v>
      </c>
      <c r="D78" s="190">
        <v>44171</v>
      </c>
      <c r="E78" s="191" t="s">
        <v>354</v>
      </c>
      <c r="F78" s="159">
        <v>7478322</v>
      </c>
      <c r="G78" s="159">
        <v>4503918</v>
      </c>
      <c r="H78" s="159">
        <f t="shared" si="1"/>
        <v>-2974404</v>
      </c>
      <c r="I78" s="159">
        <v>6692425</v>
      </c>
      <c r="L78" s="274"/>
      <c r="M78" s="274"/>
      <c r="O78" s="274"/>
    </row>
    <row r="79" spans="1:15" outlineLevel="1">
      <c r="A79" s="190">
        <v>4</v>
      </c>
      <c r="B79" s="190">
        <v>2</v>
      </c>
      <c r="C79" s="190">
        <v>4</v>
      </c>
      <c r="D79" s="190">
        <v>44172</v>
      </c>
      <c r="E79" s="191" t="s">
        <v>161</v>
      </c>
      <c r="F79" s="159">
        <v>499400</v>
      </c>
      <c r="G79" s="159">
        <v>452349</v>
      </c>
      <c r="H79" s="159">
        <f t="shared" si="1"/>
        <v>-47051</v>
      </c>
      <c r="I79" s="159">
        <v>520819</v>
      </c>
      <c r="L79" s="274"/>
      <c r="M79" s="274"/>
      <c r="O79" s="274"/>
    </row>
    <row r="80" spans="1:15" outlineLevel="1">
      <c r="A80" s="190">
        <v>4</v>
      </c>
      <c r="B80" s="190">
        <v>2</v>
      </c>
      <c r="C80" s="190">
        <v>4</v>
      </c>
      <c r="D80" s="190">
        <v>44173</v>
      </c>
      <c r="E80" s="191" t="s">
        <v>446</v>
      </c>
      <c r="F80" s="159">
        <v>500000</v>
      </c>
      <c r="G80" s="159">
        <v>405195</v>
      </c>
      <c r="H80" s="159">
        <f t="shared" si="1"/>
        <v>-94805</v>
      </c>
      <c r="I80" s="159">
        <v>431770</v>
      </c>
      <c r="L80" s="274"/>
      <c r="M80" s="274"/>
      <c r="O80" s="274"/>
    </row>
    <row r="81" spans="1:15" outlineLevel="1">
      <c r="A81" s="190">
        <v>4</v>
      </c>
      <c r="B81" s="190">
        <v>2</v>
      </c>
      <c r="C81" s="190">
        <v>4</v>
      </c>
      <c r="D81" s="190">
        <v>44174</v>
      </c>
      <c r="E81" s="191" t="s">
        <v>811</v>
      </c>
      <c r="F81" s="159">
        <v>4704638</v>
      </c>
      <c r="G81" s="159">
        <v>5594590</v>
      </c>
      <c r="H81" s="159">
        <f t="shared" si="1"/>
        <v>889952</v>
      </c>
      <c r="I81" s="159">
        <v>3405401</v>
      </c>
      <c r="L81" s="274"/>
      <c r="M81" s="274"/>
      <c r="O81" s="274"/>
    </row>
    <row r="82" spans="1:15" outlineLevel="1">
      <c r="A82" s="190">
        <v>4</v>
      </c>
      <c r="B82" s="190">
        <v>2</v>
      </c>
      <c r="C82" s="190">
        <v>4</v>
      </c>
      <c r="D82" s="190">
        <v>44181</v>
      </c>
      <c r="E82" s="191" t="s">
        <v>717</v>
      </c>
      <c r="F82" s="159">
        <v>142650</v>
      </c>
      <c r="G82" s="159">
        <v>178950</v>
      </c>
      <c r="H82" s="159">
        <f t="shared" si="1"/>
        <v>36300</v>
      </c>
      <c r="I82" s="159">
        <v>155250</v>
      </c>
      <c r="L82" s="274"/>
      <c r="M82" s="274"/>
      <c r="O82" s="274"/>
    </row>
    <row r="83" spans="1:15" outlineLevel="1">
      <c r="A83" s="190">
        <v>4</v>
      </c>
      <c r="B83" s="190">
        <v>2</v>
      </c>
      <c r="C83" s="190">
        <v>4</v>
      </c>
      <c r="D83" s="190">
        <v>44182</v>
      </c>
      <c r="E83" s="191" t="s">
        <v>718</v>
      </c>
      <c r="F83" s="159">
        <v>446400</v>
      </c>
      <c r="G83" s="159">
        <v>662800</v>
      </c>
      <c r="H83" s="159">
        <f t="shared" si="1"/>
        <v>216400</v>
      </c>
      <c r="I83" s="159">
        <v>408000</v>
      </c>
      <c r="L83" s="274"/>
      <c r="M83" s="274"/>
      <c r="O83" s="274"/>
    </row>
    <row r="84" spans="1:15" outlineLevel="1">
      <c r="A84" s="190">
        <v>4</v>
      </c>
      <c r="B84" s="190">
        <v>2</v>
      </c>
      <c r="C84" s="190">
        <v>4</v>
      </c>
      <c r="D84" s="190">
        <v>44183</v>
      </c>
      <c r="E84" s="191" t="s">
        <v>395</v>
      </c>
      <c r="F84" s="159">
        <v>4289593</v>
      </c>
      <c r="G84" s="159">
        <v>1575095</v>
      </c>
      <c r="H84" s="159">
        <f t="shared" si="1"/>
        <v>-2714498</v>
      </c>
      <c r="I84" s="159">
        <v>563086</v>
      </c>
      <c r="L84" s="274"/>
      <c r="M84" s="274"/>
      <c r="O84" s="274"/>
    </row>
    <row r="85" spans="1:15" outlineLevel="1">
      <c r="A85" s="190">
        <v>4</v>
      </c>
      <c r="B85" s="190">
        <v>2</v>
      </c>
      <c r="C85" s="190">
        <v>4</v>
      </c>
      <c r="D85" s="190">
        <v>44185</v>
      </c>
      <c r="E85" s="191" t="s">
        <v>654</v>
      </c>
      <c r="F85" s="159">
        <v>45560</v>
      </c>
      <c r="G85" s="159">
        <v>46490</v>
      </c>
      <c r="H85" s="159">
        <f t="shared" si="1"/>
        <v>930</v>
      </c>
      <c r="I85" s="159">
        <v>36360</v>
      </c>
      <c r="L85" s="274"/>
      <c r="M85" s="274"/>
      <c r="O85" s="274"/>
    </row>
    <row r="86" spans="1:15" outlineLevel="1">
      <c r="A86" s="190">
        <v>4</v>
      </c>
      <c r="B86" s="190">
        <v>2</v>
      </c>
      <c r="C86" s="190">
        <v>4</v>
      </c>
      <c r="D86" s="190">
        <v>44186</v>
      </c>
      <c r="E86" s="191" t="s">
        <v>614</v>
      </c>
      <c r="F86" s="159">
        <v>11280</v>
      </c>
      <c r="G86" s="159">
        <v>13940</v>
      </c>
      <c r="H86" s="159">
        <f t="shared" si="1"/>
        <v>2660</v>
      </c>
      <c r="I86" s="159">
        <v>12670</v>
      </c>
      <c r="L86" s="274"/>
      <c r="M86" s="274"/>
      <c r="O86" s="274"/>
    </row>
    <row r="87" spans="1:15" outlineLevel="1">
      <c r="A87" s="190">
        <v>4</v>
      </c>
      <c r="B87" s="190">
        <v>2</v>
      </c>
      <c r="C87" s="190">
        <v>4</v>
      </c>
      <c r="D87" s="190">
        <v>44187</v>
      </c>
      <c r="E87" s="191" t="s">
        <v>655</v>
      </c>
      <c r="F87" s="159">
        <v>1306610</v>
      </c>
      <c r="G87" s="159">
        <v>959468</v>
      </c>
      <c r="H87" s="159">
        <f t="shared" si="1"/>
        <v>-347142</v>
      </c>
      <c r="I87" s="159">
        <v>610771</v>
      </c>
      <c r="L87" s="274"/>
      <c r="M87" s="274"/>
      <c r="O87" s="274"/>
    </row>
    <row r="88" spans="1:15" outlineLevel="1">
      <c r="A88" s="190">
        <v>4</v>
      </c>
      <c r="B88" s="190">
        <v>2</v>
      </c>
      <c r="C88" s="190">
        <v>4</v>
      </c>
      <c r="D88" s="190">
        <v>44188</v>
      </c>
      <c r="E88" s="191" t="s">
        <v>615</v>
      </c>
      <c r="F88" s="159">
        <v>22300</v>
      </c>
      <c r="G88" s="159">
        <v>15950</v>
      </c>
      <c r="H88" s="159">
        <f t="shared" si="1"/>
        <v>-6350</v>
      </c>
      <c r="I88" s="159">
        <v>14050</v>
      </c>
      <c r="L88" s="274"/>
      <c r="M88" s="274"/>
      <c r="O88" s="274"/>
    </row>
    <row r="89" spans="1:15" outlineLevel="1">
      <c r="A89" s="190">
        <v>4</v>
      </c>
      <c r="B89" s="190">
        <v>2</v>
      </c>
      <c r="C89" s="190">
        <v>4</v>
      </c>
      <c r="D89" s="190">
        <v>44191</v>
      </c>
      <c r="E89" s="191" t="s">
        <v>89</v>
      </c>
      <c r="F89" s="159">
        <v>622747</v>
      </c>
      <c r="G89" s="159">
        <v>605565</v>
      </c>
      <c r="H89" s="159">
        <f t="shared" si="1"/>
        <v>-17182</v>
      </c>
      <c r="I89" s="159">
        <v>606243</v>
      </c>
      <c r="L89" s="274"/>
      <c r="M89" s="274"/>
      <c r="O89" s="274"/>
    </row>
    <row r="90" spans="1:15" outlineLevel="1">
      <c r="A90" s="190">
        <v>4</v>
      </c>
      <c r="B90" s="190">
        <v>2</v>
      </c>
      <c r="C90" s="190">
        <v>4</v>
      </c>
      <c r="D90" s="190">
        <v>44211</v>
      </c>
      <c r="E90" s="191" t="s">
        <v>90</v>
      </c>
      <c r="F90" s="159">
        <v>630000</v>
      </c>
      <c r="G90" s="159">
        <v>285613</v>
      </c>
      <c r="H90" s="159">
        <f t="shared" si="1"/>
        <v>-344387</v>
      </c>
      <c r="I90" s="159">
        <v>344109</v>
      </c>
      <c r="L90" s="274"/>
      <c r="M90" s="274"/>
      <c r="O90" s="274"/>
    </row>
    <row r="91" spans="1:15" outlineLevel="1">
      <c r="A91" s="190">
        <v>4</v>
      </c>
      <c r="B91" s="190">
        <v>2</v>
      </c>
      <c r="C91" s="190">
        <v>4</v>
      </c>
      <c r="D91" s="190">
        <v>44212</v>
      </c>
      <c r="E91" s="191" t="s">
        <v>162</v>
      </c>
      <c r="F91" s="159">
        <v>100000</v>
      </c>
      <c r="G91" s="159">
        <v>63492</v>
      </c>
      <c r="H91" s="159">
        <f t="shared" si="1"/>
        <v>-36508</v>
      </c>
      <c r="I91" s="159">
        <v>81796</v>
      </c>
      <c r="L91" s="274"/>
      <c r="M91" s="274"/>
      <c r="O91" s="274"/>
    </row>
    <row r="92" spans="1:15" outlineLevel="1">
      <c r="A92" s="190">
        <v>4</v>
      </c>
      <c r="B92" s="190">
        <v>2</v>
      </c>
      <c r="C92" s="190">
        <v>4</v>
      </c>
      <c r="D92" s="190">
        <v>44904</v>
      </c>
      <c r="E92" s="191" t="s">
        <v>163</v>
      </c>
      <c r="F92" s="159">
        <v>423660</v>
      </c>
      <c r="G92" s="159">
        <v>423645</v>
      </c>
      <c r="H92" s="159">
        <f t="shared" si="1"/>
        <v>-15</v>
      </c>
      <c r="I92" s="159">
        <v>411320</v>
      </c>
      <c r="L92" s="274"/>
      <c r="M92" s="274"/>
      <c r="O92" s="274"/>
    </row>
    <row r="93" spans="1:15" outlineLevel="1">
      <c r="A93" s="190">
        <v>4</v>
      </c>
      <c r="B93" s="190">
        <v>2</v>
      </c>
      <c r="C93" s="190">
        <v>4</v>
      </c>
      <c r="D93" s="190">
        <v>44905</v>
      </c>
      <c r="E93" s="191" t="s">
        <v>164</v>
      </c>
      <c r="F93" s="159">
        <v>350000</v>
      </c>
      <c r="G93" s="159">
        <v>298140</v>
      </c>
      <c r="H93" s="159">
        <f t="shared" si="1"/>
        <v>-51860</v>
      </c>
      <c r="I93" s="159">
        <v>308310</v>
      </c>
      <c r="L93" s="274"/>
      <c r="M93" s="274"/>
      <c r="O93" s="274"/>
    </row>
    <row r="94" spans="1:15" outlineLevel="1">
      <c r="A94" s="190">
        <v>4</v>
      </c>
      <c r="B94" s="190">
        <v>2</v>
      </c>
      <c r="C94" s="190">
        <v>4</v>
      </c>
      <c r="D94" s="190">
        <v>44908</v>
      </c>
      <c r="E94" s="191" t="s">
        <v>91</v>
      </c>
      <c r="F94" s="159">
        <v>1590543</v>
      </c>
      <c r="G94" s="159">
        <v>1957023</v>
      </c>
      <c r="H94" s="159">
        <f t="shared" si="1"/>
        <v>366480</v>
      </c>
      <c r="I94" s="159">
        <v>1521918</v>
      </c>
      <c r="L94" s="274"/>
      <c r="M94" s="274"/>
      <c r="O94" s="274"/>
    </row>
    <row r="95" spans="1:15" outlineLevel="1">
      <c r="A95" s="190">
        <v>4</v>
      </c>
      <c r="B95" s="190">
        <v>2</v>
      </c>
      <c r="C95" s="190">
        <v>4</v>
      </c>
      <c r="D95" s="190">
        <v>44909</v>
      </c>
      <c r="E95" s="191" t="s">
        <v>658</v>
      </c>
      <c r="F95" s="159">
        <v>168000</v>
      </c>
      <c r="G95" s="159">
        <v>192000</v>
      </c>
      <c r="H95" s="159">
        <f t="shared" si="1"/>
        <v>24000</v>
      </c>
      <c r="I95" s="159">
        <v>48000</v>
      </c>
      <c r="L95" s="274"/>
      <c r="M95" s="274"/>
      <c r="O95" s="274"/>
    </row>
    <row r="96" spans="1:15" outlineLevel="1">
      <c r="A96" s="190">
        <v>4</v>
      </c>
      <c r="B96" s="190">
        <v>2</v>
      </c>
      <c r="C96" s="190">
        <v>4</v>
      </c>
      <c r="D96" s="190">
        <v>44911</v>
      </c>
      <c r="E96" s="191" t="s">
        <v>812</v>
      </c>
      <c r="F96" s="159">
        <v>110000</v>
      </c>
      <c r="G96" s="159">
        <v>219260</v>
      </c>
      <c r="H96" s="159">
        <f t="shared" si="1"/>
        <v>109260</v>
      </c>
      <c r="I96" s="159">
        <v>55400</v>
      </c>
      <c r="L96" s="274"/>
      <c r="M96" s="274"/>
      <c r="O96" s="274"/>
    </row>
    <row r="97" spans="1:15" outlineLevel="1">
      <c r="A97" s="190">
        <v>4</v>
      </c>
      <c r="B97" s="190">
        <v>2</v>
      </c>
      <c r="C97" s="190">
        <v>4</v>
      </c>
      <c r="D97" s="190">
        <v>44912</v>
      </c>
      <c r="E97" s="191" t="s">
        <v>813</v>
      </c>
      <c r="F97" s="159">
        <v>130000</v>
      </c>
      <c r="G97" s="159">
        <v>171035</v>
      </c>
      <c r="H97" s="159">
        <f t="shared" si="1"/>
        <v>41035</v>
      </c>
      <c r="I97" s="159">
        <v>208515</v>
      </c>
      <c r="L97" s="274"/>
      <c r="M97" s="274"/>
      <c r="O97" s="274"/>
    </row>
    <row r="98" spans="1:15" outlineLevel="1">
      <c r="A98" s="190">
        <v>4</v>
      </c>
      <c r="B98" s="190">
        <v>2</v>
      </c>
      <c r="C98" s="190">
        <v>4</v>
      </c>
      <c r="D98" s="190">
        <v>45021</v>
      </c>
      <c r="E98" s="191" t="s">
        <v>819</v>
      </c>
      <c r="F98" s="159">
        <v>11332000</v>
      </c>
      <c r="G98" s="159">
        <v>11060001</v>
      </c>
      <c r="H98" s="159">
        <f t="shared" si="1"/>
        <v>-271999</v>
      </c>
      <c r="I98" s="159">
        <v>0</v>
      </c>
      <c r="L98" s="274"/>
      <c r="M98" s="274"/>
      <c r="O98" s="274"/>
    </row>
    <row r="99" spans="1:15" outlineLevel="1">
      <c r="A99" s="190">
        <v>4</v>
      </c>
      <c r="B99" s="190">
        <v>2</v>
      </c>
      <c r="C99" s="190">
        <v>5</v>
      </c>
      <c r="D99" s="190">
        <v>42101</v>
      </c>
      <c r="E99" s="191" t="s">
        <v>533</v>
      </c>
      <c r="F99" s="159">
        <v>3000000</v>
      </c>
      <c r="G99" s="159">
        <v>2814053</v>
      </c>
      <c r="H99" s="159">
        <f t="shared" si="1"/>
        <v>-185947</v>
      </c>
      <c r="I99" s="159">
        <v>2521009</v>
      </c>
      <c r="L99" s="274"/>
      <c r="M99" s="274"/>
      <c r="O99" s="274"/>
    </row>
    <row r="100" spans="1:15" outlineLevel="1">
      <c r="A100" s="190">
        <v>4</v>
      </c>
      <c r="B100" s="190">
        <v>2</v>
      </c>
      <c r="C100" s="190">
        <v>5</v>
      </c>
      <c r="D100" s="190">
        <v>42102</v>
      </c>
      <c r="E100" s="191" t="s">
        <v>534</v>
      </c>
      <c r="F100" s="159">
        <v>4000000</v>
      </c>
      <c r="G100" s="159">
        <v>3945991</v>
      </c>
      <c r="H100" s="159">
        <f t="shared" si="1"/>
        <v>-54009</v>
      </c>
      <c r="I100" s="159">
        <v>3807510</v>
      </c>
      <c r="L100" s="274"/>
      <c r="M100" s="274"/>
      <c r="O100" s="274"/>
    </row>
    <row r="101" spans="1:15" outlineLevel="1">
      <c r="A101" s="190">
        <v>4</v>
      </c>
      <c r="B101" s="190">
        <v>2</v>
      </c>
      <c r="C101" s="190">
        <v>5</v>
      </c>
      <c r="D101" s="190">
        <v>42103</v>
      </c>
      <c r="E101" s="191" t="s">
        <v>535</v>
      </c>
      <c r="F101" s="159">
        <v>6000000</v>
      </c>
      <c r="G101" s="159">
        <v>2307508</v>
      </c>
      <c r="H101" s="159">
        <f t="shared" si="1"/>
        <v>-3692492</v>
      </c>
      <c r="I101" s="159">
        <v>4328546</v>
      </c>
      <c r="L101" s="274"/>
      <c r="M101" s="274"/>
      <c r="O101" s="274"/>
    </row>
    <row r="102" spans="1:15" outlineLevel="1">
      <c r="A102" s="190">
        <v>4</v>
      </c>
      <c r="B102" s="190">
        <v>2</v>
      </c>
      <c r="C102" s="190">
        <v>5</v>
      </c>
      <c r="D102" s="190">
        <v>42111</v>
      </c>
      <c r="E102" s="191" t="s">
        <v>536</v>
      </c>
      <c r="F102" s="159">
        <v>58777850</v>
      </c>
      <c r="G102" s="159">
        <v>55273166</v>
      </c>
      <c r="H102" s="159">
        <f t="shared" si="1"/>
        <v>-3504684</v>
      </c>
      <c r="I102" s="159">
        <v>57247660</v>
      </c>
      <c r="L102" s="274"/>
      <c r="M102" s="274"/>
      <c r="O102" s="274"/>
    </row>
    <row r="103" spans="1:15" outlineLevel="1">
      <c r="A103" s="190">
        <v>4</v>
      </c>
      <c r="B103" s="190">
        <v>2</v>
      </c>
      <c r="C103" s="190">
        <v>5</v>
      </c>
      <c r="D103" s="190">
        <v>42202</v>
      </c>
      <c r="E103" s="191" t="s">
        <v>669</v>
      </c>
      <c r="F103" s="159">
        <v>11000000</v>
      </c>
      <c r="G103" s="159">
        <v>9480913</v>
      </c>
      <c r="H103" s="159">
        <f t="shared" si="1"/>
        <v>-1519087</v>
      </c>
      <c r="I103" s="159">
        <v>8719104</v>
      </c>
      <c r="L103" s="274"/>
      <c r="M103" s="274"/>
      <c r="O103" s="274"/>
    </row>
    <row r="104" spans="1:15" outlineLevel="1">
      <c r="A104" s="190">
        <v>4</v>
      </c>
      <c r="B104" s="190">
        <v>2</v>
      </c>
      <c r="C104" s="190">
        <v>6</v>
      </c>
      <c r="D104" s="190">
        <v>42601</v>
      </c>
      <c r="E104" s="191" t="s">
        <v>564</v>
      </c>
      <c r="F104" s="159">
        <v>466250000</v>
      </c>
      <c r="G104" s="159">
        <v>463024773</v>
      </c>
      <c r="H104" s="159">
        <f t="shared" si="1"/>
        <v>-3225227</v>
      </c>
      <c r="I104" s="159">
        <v>452914873</v>
      </c>
      <c r="L104" s="274"/>
      <c r="M104" s="274"/>
      <c r="O104" s="274"/>
    </row>
    <row r="105" spans="1:15" outlineLevel="1">
      <c r="A105" s="190">
        <v>4</v>
      </c>
      <c r="B105" s="190">
        <v>2</v>
      </c>
      <c r="C105" s="190">
        <v>6</v>
      </c>
      <c r="D105" s="190">
        <v>42602</v>
      </c>
      <c r="E105" s="191" t="s">
        <v>565</v>
      </c>
      <c r="F105" s="159">
        <v>500000</v>
      </c>
      <c r="G105" s="159">
        <v>485532</v>
      </c>
      <c r="H105" s="159">
        <f t="shared" si="1"/>
        <v>-14468</v>
      </c>
      <c r="I105" s="159">
        <v>428677</v>
      </c>
      <c r="L105" s="274"/>
      <c r="M105" s="274"/>
      <c r="O105" s="274"/>
    </row>
    <row r="106" spans="1:15" outlineLevel="1">
      <c r="A106" s="190">
        <v>4</v>
      </c>
      <c r="B106" s="190">
        <v>2</v>
      </c>
      <c r="C106" s="190">
        <v>6</v>
      </c>
      <c r="D106" s="190">
        <v>42603</v>
      </c>
      <c r="E106" s="191" t="s">
        <v>592</v>
      </c>
      <c r="F106" s="159">
        <v>1000000</v>
      </c>
      <c r="G106" s="159">
        <v>2824832</v>
      </c>
      <c r="H106" s="159">
        <f t="shared" si="1"/>
        <v>1824832</v>
      </c>
      <c r="I106" s="159">
        <v>1058270</v>
      </c>
      <c r="L106" s="274"/>
      <c r="M106" s="274"/>
      <c r="O106" s="274"/>
    </row>
    <row r="107" spans="1:15" outlineLevel="1">
      <c r="A107" s="190">
        <v>4</v>
      </c>
      <c r="B107" s="190">
        <v>2</v>
      </c>
      <c r="C107" s="190">
        <v>6</v>
      </c>
      <c r="D107" s="190">
        <v>42604</v>
      </c>
      <c r="E107" s="191" t="s">
        <v>566</v>
      </c>
      <c r="F107" s="159">
        <v>158080000</v>
      </c>
      <c r="G107" s="159">
        <v>161017009</v>
      </c>
      <c r="H107" s="159">
        <f t="shared" si="1"/>
        <v>2937009</v>
      </c>
      <c r="I107" s="159">
        <v>148726980</v>
      </c>
      <c r="L107" s="274"/>
      <c r="M107" s="274"/>
      <c r="O107" s="274"/>
    </row>
    <row r="108" spans="1:15" outlineLevel="1">
      <c r="A108" s="190">
        <v>4</v>
      </c>
      <c r="B108" s="190">
        <v>2</v>
      </c>
      <c r="C108" s="190">
        <v>7</v>
      </c>
      <c r="D108" s="190">
        <v>42701</v>
      </c>
      <c r="E108" s="191" t="s">
        <v>906</v>
      </c>
      <c r="F108" s="159">
        <v>45000000</v>
      </c>
      <c r="G108" s="159">
        <v>103962239</v>
      </c>
      <c r="H108" s="159">
        <f t="shared" si="1"/>
        <v>58962239</v>
      </c>
      <c r="I108" s="159">
        <v>0</v>
      </c>
      <c r="L108" s="274"/>
      <c r="M108" s="274"/>
      <c r="O108" s="274"/>
    </row>
    <row r="109" spans="1:15" outlineLevel="1">
      <c r="A109" s="190">
        <v>4</v>
      </c>
      <c r="B109" s="190">
        <v>3</v>
      </c>
      <c r="C109" s="190">
        <v>1</v>
      </c>
      <c r="D109" s="190">
        <v>40136</v>
      </c>
      <c r="E109" s="191" t="s">
        <v>92</v>
      </c>
      <c r="F109" s="159">
        <v>0</v>
      </c>
      <c r="G109" s="159">
        <v>0</v>
      </c>
      <c r="H109" s="159">
        <f t="shared" si="1"/>
        <v>0</v>
      </c>
      <c r="I109" s="159">
        <v>15</v>
      </c>
      <c r="L109" s="274"/>
      <c r="M109" s="274"/>
      <c r="O109" s="274"/>
    </row>
    <row r="110" spans="1:15" outlineLevel="1">
      <c r="A110" s="190">
        <v>4</v>
      </c>
      <c r="B110" s="190">
        <v>3</v>
      </c>
      <c r="C110" s="190">
        <v>1</v>
      </c>
      <c r="D110" s="190">
        <v>41011</v>
      </c>
      <c r="E110" s="191" t="s">
        <v>165</v>
      </c>
      <c r="F110" s="159">
        <v>370000</v>
      </c>
      <c r="G110" s="159">
        <v>364480</v>
      </c>
      <c r="H110" s="159">
        <f t="shared" si="1"/>
        <v>-5520</v>
      </c>
      <c r="I110" s="159">
        <v>374050</v>
      </c>
      <c r="L110" s="274"/>
      <c r="M110" s="274"/>
      <c r="O110" s="274"/>
    </row>
    <row r="111" spans="1:15" outlineLevel="1">
      <c r="A111" s="190">
        <v>4</v>
      </c>
      <c r="B111" s="190">
        <v>3</v>
      </c>
      <c r="C111" s="190">
        <v>1</v>
      </c>
      <c r="D111" s="190">
        <v>41012</v>
      </c>
      <c r="E111" s="191" t="s">
        <v>166</v>
      </c>
      <c r="F111" s="159">
        <v>14852000</v>
      </c>
      <c r="G111" s="159">
        <v>28061193</v>
      </c>
      <c r="H111" s="159">
        <f t="shared" si="1"/>
        <v>13209193</v>
      </c>
      <c r="I111" s="159">
        <v>25784018</v>
      </c>
      <c r="L111" s="274"/>
      <c r="M111" s="274"/>
      <c r="O111" s="274"/>
    </row>
    <row r="112" spans="1:15" outlineLevel="1">
      <c r="A112" s="190">
        <v>4</v>
      </c>
      <c r="B112" s="190">
        <v>3</v>
      </c>
      <c r="C112" s="190">
        <v>1</v>
      </c>
      <c r="D112" s="190">
        <v>41013</v>
      </c>
      <c r="E112" s="191" t="s">
        <v>447</v>
      </c>
      <c r="F112" s="159">
        <v>3611208</v>
      </c>
      <c r="G112" s="159">
        <v>3287561</v>
      </c>
      <c r="H112" s="159">
        <f t="shared" si="1"/>
        <v>-323647</v>
      </c>
      <c r="I112" s="159">
        <v>3203128</v>
      </c>
      <c r="L112" s="274"/>
      <c r="M112" s="274"/>
      <c r="O112" s="274"/>
    </row>
    <row r="113" spans="1:15" outlineLevel="1">
      <c r="A113" s="190">
        <v>4</v>
      </c>
      <c r="B113" s="190">
        <v>3</v>
      </c>
      <c r="C113" s="190">
        <v>1</v>
      </c>
      <c r="D113" s="190">
        <v>41014</v>
      </c>
      <c r="E113" s="191" t="s">
        <v>167</v>
      </c>
      <c r="F113" s="159">
        <v>42000</v>
      </c>
      <c r="G113" s="159">
        <v>59004</v>
      </c>
      <c r="H113" s="159">
        <f t="shared" si="1"/>
        <v>17004</v>
      </c>
      <c r="I113" s="159">
        <v>73386</v>
      </c>
      <c r="L113" s="274"/>
      <c r="M113" s="274"/>
      <c r="O113" s="274"/>
    </row>
    <row r="114" spans="1:15" outlineLevel="1">
      <c r="A114" s="190">
        <v>4</v>
      </c>
      <c r="B114" s="190">
        <v>3</v>
      </c>
      <c r="C114" s="190">
        <v>1</v>
      </c>
      <c r="D114" s="190">
        <v>41017</v>
      </c>
      <c r="E114" s="191" t="s">
        <v>168</v>
      </c>
      <c r="F114" s="159">
        <v>579664</v>
      </c>
      <c r="G114" s="159">
        <v>520723</v>
      </c>
      <c r="H114" s="159">
        <f t="shared" si="1"/>
        <v>-58941</v>
      </c>
      <c r="I114" s="159">
        <v>548231</v>
      </c>
      <c r="L114" s="274"/>
      <c r="M114" s="274"/>
      <c r="O114" s="274"/>
    </row>
    <row r="115" spans="1:15" outlineLevel="1">
      <c r="A115" s="190">
        <v>4</v>
      </c>
      <c r="B115" s="190">
        <v>3</v>
      </c>
      <c r="C115" s="190">
        <v>1</v>
      </c>
      <c r="D115" s="190">
        <v>41018</v>
      </c>
      <c r="E115" s="191" t="s">
        <v>169</v>
      </c>
      <c r="F115" s="159">
        <v>75000</v>
      </c>
      <c r="G115" s="159">
        <v>52872</v>
      </c>
      <c r="H115" s="159">
        <f t="shared" si="1"/>
        <v>-22128</v>
      </c>
      <c r="I115" s="159">
        <v>63392</v>
      </c>
      <c r="L115" s="274"/>
      <c r="M115" s="274"/>
      <c r="O115" s="274"/>
    </row>
    <row r="116" spans="1:15" outlineLevel="1">
      <c r="A116" s="190">
        <v>4</v>
      </c>
      <c r="B116" s="190">
        <v>3</v>
      </c>
      <c r="C116" s="190">
        <v>1</v>
      </c>
      <c r="D116" s="190">
        <v>41019</v>
      </c>
      <c r="E116" s="191" t="s">
        <v>93</v>
      </c>
      <c r="F116" s="159">
        <v>270000</v>
      </c>
      <c r="G116" s="159">
        <v>810000</v>
      </c>
      <c r="H116" s="159">
        <f t="shared" si="1"/>
        <v>540000</v>
      </c>
      <c r="I116" s="159">
        <v>0</v>
      </c>
      <c r="L116" s="274"/>
      <c r="M116" s="274"/>
      <c r="O116" s="274"/>
    </row>
    <row r="117" spans="1:15" outlineLevel="1">
      <c r="A117" s="190">
        <v>4</v>
      </c>
      <c r="B117" s="190">
        <v>3</v>
      </c>
      <c r="C117" s="190">
        <v>1</v>
      </c>
      <c r="D117" s="190">
        <v>41020</v>
      </c>
      <c r="E117" s="191" t="s">
        <v>170</v>
      </c>
      <c r="F117" s="159">
        <v>140000</v>
      </c>
      <c r="G117" s="159">
        <v>133822</v>
      </c>
      <c r="H117" s="159">
        <f t="shared" si="1"/>
        <v>-6178</v>
      </c>
      <c r="I117" s="159">
        <v>127730</v>
      </c>
      <c r="L117" s="274"/>
      <c r="M117" s="274"/>
      <c r="O117" s="274"/>
    </row>
    <row r="118" spans="1:15" outlineLevel="1">
      <c r="A118" s="190">
        <v>4</v>
      </c>
      <c r="B118" s="190">
        <v>3</v>
      </c>
      <c r="C118" s="190">
        <v>1</v>
      </c>
      <c r="D118" s="190">
        <v>41023</v>
      </c>
      <c r="E118" s="191" t="s">
        <v>171</v>
      </c>
      <c r="F118" s="159">
        <v>150000</v>
      </c>
      <c r="G118" s="159">
        <v>176844</v>
      </c>
      <c r="H118" s="159">
        <f t="shared" si="1"/>
        <v>26844</v>
      </c>
      <c r="I118" s="159">
        <v>149845</v>
      </c>
      <c r="L118" s="274"/>
      <c r="M118" s="274"/>
      <c r="O118" s="274"/>
    </row>
    <row r="119" spans="1:15" outlineLevel="1">
      <c r="A119" s="190">
        <v>4</v>
      </c>
      <c r="B119" s="190">
        <v>3</v>
      </c>
      <c r="C119" s="190">
        <v>1</v>
      </c>
      <c r="D119" s="190">
        <v>41024</v>
      </c>
      <c r="E119" s="191" t="s">
        <v>172</v>
      </c>
      <c r="F119" s="159">
        <v>390000</v>
      </c>
      <c r="G119" s="159">
        <v>368530</v>
      </c>
      <c r="H119" s="159">
        <f t="shared" si="1"/>
        <v>-21470</v>
      </c>
      <c r="I119" s="159">
        <v>377679</v>
      </c>
      <c r="L119" s="274"/>
      <c r="M119" s="274"/>
      <c r="O119" s="274"/>
    </row>
    <row r="120" spans="1:15" outlineLevel="1">
      <c r="A120" s="190">
        <v>4</v>
      </c>
      <c r="B120" s="190">
        <v>3</v>
      </c>
      <c r="C120" s="190">
        <v>1</v>
      </c>
      <c r="D120" s="190">
        <v>41025</v>
      </c>
      <c r="E120" s="191" t="s">
        <v>173</v>
      </c>
      <c r="F120" s="159">
        <v>125000</v>
      </c>
      <c r="G120" s="159">
        <v>103885</v>
      </c>
      <c r="H120" s="159">
        <f t="shared" si="1"/>
        <v>-21115</v>
      </c>
      <c r="I120" s="159">
        <v>129158</v>
      </c>
      <c r="L120" s="274"/>
      <c r="M120" s="274"/>
      <c r="O120" s="274"/>
    </row>
    <row r="121" spans="1:15" outlineLevel="1">
      <c r="A121" s="190">
        <v>4</v>
      </c>
      <c r="B121" s="190">
        <v>3</v>
      </c>
      <c r="C121" s="190">
        <v>1</v>
      </c>
      <c r="D121" s="190">
        <v>41026</v>
      </c>
      <c r="E121" s="191" t="s">
        <v>174</v>
      </c>
      <c r="F121" s="159">
        <v>255000</v>
      </c>
      <c r="G121" s="159">
        <v>86770</v>
      </c>
      <c r="H121" s="159">
        <f t="shared" si="1"/>
        <v>-168230</v>
      </c>
      <c r="I121" s="159">
        <v>265191</v>
      </c>
      <c r="L121" s="274"/>
      <c r="M121" s="274"/>
      <c r="O121" s="274"/>
    </row>
    <row r="122" spans="1:15" outlineLevel="1">
      <c r="A122" s="190">
        <v>4</v>
      </c>
      <c r="B122" s="190">
        <v>3</v>
      </c>
      <c r="C122" s="190">
        <v>1</v>
      </c>
      <c r="D122" s="190">
        <v>41027</v>
      </c>
      <c r="E122" s="191" t="s">
        <v>907</v>
      </c>
      <c r="F122" s="159">
        <v>13965</v>
      </c>
      <c r="G122" s="159">
        <v>0</v>
      </c>
      <c r="H122" s="159">
        <f t="shared" si="1"/>
        <v>-13965</v>
      </c>
      <c r="I122" s="159">
        <v>0</v>
      </c>
      <c r="L122" s="274"/>
      <c r="M122" s="274"/>
      <c r="O122" s="274"/>
    </row>
    <row r="123" spans="1:15" outlineLevel="1">
      <c r="A123" s="190">
        <v>4</v>
      </c>
      <c r="B123" s="190">
        <v>3</v>
      </c>
      <c r="C123" s="190">
        <v>1</v>
      </c>
      <c r="D123" s="190">
        <v>41028</v>
      </c>
      <c r="E123" s="191" t="s">
        <v>448</v>
      </c>
      <c r="F123" s="159">
        <v>100000</v>
      </c>
      <c r="G123" s="159">
        <v>160503</v>
      </c>
      <c r="H123" s="159">
        <f t="shared" si="1"/>
        <v>60503</v>
      </c>
      <c r="I123" s="159">
        <v>62512</v>
      </c>
      <c r="L123" s="274"/>
      <c r="M123" s="274"/>
      <c r="O123" s="274"/>
    </row>
    <row r="124" spans="1:15" outlineLevel="1">
      <c r="A124" s="190">
        <v>4</v>
      </c>
      <c r="B124" s="190">
        <v>3</v>
      </c>
      <c r="C124" s="190">
        <v>1</v>
      </c>
      <c r="D124" s="190">
        <v>41029</v>
      </c>
      <c r="E124" s="191" t="s">
        <v>567</v>
      </c>
      <c r="F124" s="159">
        <v>55000</v>
      </c>
      <c r="G124" s="159">
        <v>43224</v>
      </c>
      <c r="H124" s="159">
        <f t="shared" si="1"/>
        <v>-11776</v>
      </c>
      <c r="I124" s="159">
        <v>72848</v>
      </c>
      <c r="L124" s="274"/>
      <c r="M124" s="274"/>
      <c r="O124" s="274"/>
    </row>
    <row r="125" spans="1:15" outlineLevel="1">
      <c r="A125" s="190">
        <v>4</v>
      </c>
      <c r="B125" s="190">
        <v>3</v>
      </c>
      <c r="C125" s="190">
        <v>1</v>
      </c>
      <c r="D125" s="190">
        <v>41031</v>
      </c>
      <c r="E125" s="191" t="s">
        <v>719</v>
      </c>
      <c r="F125" s="159">
        <v>460000</v>
      </c>
      <c r="G125" s="159">
        <v>410482</v>
      </c>
      <c r="H125" s="159">
        <f t="shared" si="1"/>
        <v>-49518</v>
      </c>
      <c r="I125" s="159">
        <v>459036</v>
      </c>
      <c r="L125" s="274"/>
      <c r="M125" s="274"/>
      <c r="O125" s="274"/>
    </row>
    <row r="126" spans="1:15" outlineLevel="1">
      <c r="A126" s="190">
        <v>4</v>
      </c>
      <c r="B126" s="190">
        <v>3</v>
      </c>
      <c r="C126" s="190">
        <v>1</v>
      </c>
      <c r="D126" s="190">
        <v>41032</v>
      </c>
      <c r="E126" s="191" t="s">
        <v>94</v>
      </c>
      <c r="F126" s="159">
        <v>222700</v>
      </c>
      <c r="G126" s="159">
        <v>174900</v>
      </c>
      <c r="H126" s="159">
        <f t="shared" si="1"/>
        <v>-47800</v>
      </c>
      <c r="I126" s="159">
        <v>222620</v>
      </c>
      <c r="L126" s="274"/>
      <c r="M126" s="274"/>
      <c r="O126" s="274"/>
    </row>
    <row r="127" spans="1:15" outlineLevel="1">
      <c r="A127" s="190">
        <v>4</v>
      </c>
      <c r="B127" s="190">
        <v>3</v>
      </c>
      <c r="C127" s="190">
        <v>1</v>
      </c>
      <c r="D127" s="190">
        <v>41033</v>
      </c>
      <c r="E127" s="191" t="s">
        <v>95</v>
      </c>
      <c r="F127" s="159">
        <v>544000</v>
      </c>
      <c r="G127" s="159">
        <v>160552</v>
      </c>
      <c r="H127" s="159">
        <f t="shared" si="1"/>
        <v>-383448</v>
      </c>
      <c r="I127" s="159">
        <v>1443772</v>
      </c>
      <c r="L127" s="274"/>
      <c r="M127" s="274"/>
      <c r="O127" s="274"/>
    </row>
    <row r="128" spans="1:15" outlineLevel="1">
      <c r="A128" s="190">
        <v>4</v>
      </c>
      <c r="B128" s="190">
        <v>3</v>
      </c>
      <c r="C128" s="190">
        <v>1</v>
      </c>
      <c r="D128" s="190">
        <v>41034</v>
      </c>
      <c r="E128" s="191" t="s">
        <v>720</v>
      </c>
      <c r="F128" s="159">
        <v>156500</v>
      </c>
      <c r="G128" s="159">
        <v>169493</v>
      </c>
      <c r="H128" s="159">
        <f t="shared" si="1"/>
        <v>12993</v>
      </c>
      <c r="I128" s="159">
        <v>156408</v>
      </c>
      <c r="L128" s="274"/>
      <c r="M128" s="274"/>
      <c r="O128" s="274"/>
    </row>
    <row r="129" spans="1:15" outlineLevel="1">
      <c r="A129" s="190">
        <v>4</v>
      </c>
      <c r="B129" s="190">
        <v>3</v>
      </c>
      <c r="C129" s="190">
        <v>1</v>
      </c>
      <c r="D129" s="190">
        <v>41035</v>
      </c>
      <c r="E129" s="191" t="s">
        <v>96</v>
      </c>
      <c r="F129" s="159">
        <v>373000</v>
      </c>
      <c r="G129" s="159">
        <v>276647</v>
      </c>
      <c r="H129" s="159">
        <f t="shared" si="1"/>
        <v>-96353</v>
      </c>
      <c r="I129" s="159">
        <v>372912</v>
      </c>
      <c r="L129" s="274"/>
      <c r="M129" s="274"/>
      <c r="O129" s="274"/>
    </row>
    <row r="130" spans="1:15" outlineLevel="1">
      <c r="A130" s="190">
        <v>4</v>
      </c>
      <c r="B130" s="190">
        <v>3</v>
      </c>
      <c r="C130" s="190">
        <v>1</v>
      </c>
      <c r="D130" s="190">
        <v>41038</v>
      </c>
      <c r="E130" s="191" t="s">
        <v>814</v>
      </c>
      <c r="F130" s="159">
        <v>18000</v>
      </c>
      <c r="G130" s="159">
        <v>24365</v>
      </c>
      <c r="H130" s="159">
        <f t="shared" si="1"/>
        <v>6365</v>
      </c>
      <c r="I130" s="159">
        <v>8271</v>
      </c>
      <c r="L130" s="274"/>
      <c r="M130" s="274"/>
      <c r="O130" s="274"/>
    </row>
    <row r="131" spans="1:15" outlineLevel="1">
      <c r="A131" s="190">
        <v>4</v>
      </c>
      <c r="B131" s="190">
        <v>3</v>
      </c>
      <c r="C131" s="190">
        <v>1</v>
      </c>
      <c r="D131" s="190">
        <v>41051</v>
      </c>
      <c r="E131" s="191" t="s">
        <v>355</v>
      </c>
      <c r="F131" s="159">
        <v>6866700</v>
      </c>
      <c r="G131" s="159">
        <v>7562503</v>
      </c>
      <c r="H131" s="159">
        <f t="shared" si="1"/>
        <v>695803</v>
      </c>
      <c r="I131" s="159">
        <v>6866409</v>
      </c>
      <c r="L131" s="274"/>
      <c r="M131" s="274"/>
      <c r="O131" s="274"/>
    </row>
    <row r="132" spans="1:15" outlineLevel="1">
      <c r="A132" s="190">
        <v>4</v>
      </c>
      <c r="B132" s="190">
        <v>3</v>
      </c>
      <c r="C132" s="190">
        <v>1</v>
      </c>
      <c r="D132" s="190">
        <v>41052</v>
      </c>
      <c r="E132" s="191" t="s">
        <v>175</v>
      </c>
      <c r="F132" s="159">
        <v>392000</v>
      </c>
      <c r="G132" s="159">
        <v>362395</v>
      </c>
      <c r="H132" s="159">
        <f t="shared" si="1"/>
        <v>-29605</v>
      </c>
      <c r="I132" s="159">
        <v>397377</v>
      </c>
      <c r="L132" s="274"/>
      <c r="M132" s="274"/>
      <c r="O132" s="274"/>
    </row>
    <row r="133" spans="1:15" outlineLevel="1">
      <c r="A133" s="190">
        <v>4</v>
      </c>
      <c r="B133" s="190">
        <v>3</v>
      </c>
      <c r="C133" s="190">
        <v>1</v>
      </c>
      <c r="D133" s="190">
        <v>41053</v>
      </c>
      <c r="E133" s="191" t="s">
        <v>356</v>
      </c>
      <c r="F133" s="159">
        <v>1367800</v>
      </c>
      <c r="G133" s="159">
        <v>1308932</v>
      </c>
      <c r="H133" s="159">
        <f t="shared" ref="H133:H196" si="2">G133-F133</f>
        <v>-58868</v>
      </c>
      <c r="I133" s="159">
        <v>1367787</v>
      </c>
      <c r="L133" s="274"/>
      <c r="M133" s="274"/>
      <c r="O133" s="274"/>
    </row>
    <row r="134" spans="1:15" outlineLevel="1">
      <c r="A134" s="190">
        <v>4</v>
      </c>
      <c r="B134" s="190">
        <v>3</v>
      </c>
      <c r="C134" s="190">
        <v>1</v>
      </c>
      <c r="D134" s="190">
        <v>41055</v>
      </c>
      <c r="E134" s="191" t="s">
        <v>97</v>
      </c>
      <c r="F134" s="159">
        <v>100000</v>
      </c>
      <c r="G134" s="159">
        <v>88739</v>
      </c>
      <c r="H134" s="159">
        <f t="shared" si="2"/>
        <v>-11261</v>
      </c>
      <c r="I134" s="159">
        <v>72029</v>
      </c>
      <c r="L134" s="274"/>
      <c r="M134" s="274"/>
      <c r="O134" s="274"/>
    </row>
    <row r="135" spans="1:15" outlineLevel="1">
      <c r="A135" s="190">
        <v>4</v>
      </c>
      <c r="B135" s="190">
        <v>3</v>
      </c>
      <c r="C135" s="190">
        <v>1</v>
      </c>
      <c r="D135" s="190">
        <v>41056</v>
      </c>
      <c r="E135" s="191" t="s">
        <v>449</v>
      </c>
      <c r="F135" s="159">
        <v>2500000</v>
      </c>
      <c r="G135" s="159">
        <v>2168056</v>
      </c>
      <c r="H135" s="159">
        <f t="shared" si="2"/>
        <v>-331944</v>
      </c>
      <c r="I135" s="159">
        <v>2206798</v>
      </c>
      <c r="L135" s="274"/>
      <c r="M135" s="274"/>
      <c r="O135" s="274"/>
    </row>
    <row r="136" spans="1:15" outlineLevel="1">
      <c r="A136" s="190">
        <v>4</v>
      </c>
      <c r="B136" s="190">
        <v>3</v>
      </c>
      <c r="C136" s="190">
        <v>1</v>
      </c>
      <c r="D136" s="190">
        <v>41057</v>
      </c>
      <c r="E136" s="191" t="s">
        <v>659</v>
      </c>
      <c r="F136" s="159">
        <v>204000</v>
      </c>
      <c r="G136" s="159">
        <v>428617</v>
      </c>
      <c r="H136" s="159">
        <f t="shared" si="2"/>
        <v>224617</v>
      </c>
      <c r="I136" s="159">
        <v>290119</v>
      </c>
      <c r="L136" s="274"/>
      <c r="M136" s="274"/>
      <c r="O136" s="274"/>
    </row>
    <row r="137" spans="1:15" outlineLevel="1">
      <c r="A137" s="190">
        <v>4</v>
      </c>
      <c r="B137" s="190">
        <v>3</v>
      </c>
      <c r="C137" s="190">
        <v>1</v>
      </c>
      <c r="D137" s="190">
        <v>41061</v>
      </c>
      <c r="E137" s="191" t="s">
        <v>660</v>
      </c>
      <c r="F137" s="159">
        <v>1000</v>
      </c>
      <c r="G137" s="159">
        <v>690</v>
      </c>
      <c r="H137" s="159">
        <f t="shared" si="2"/>
        <v>-310</v>
      </c>
      <c r="I137" s="159">
        <v>612</v>
      </c>
      <c r="L137" s="274"/>
      <c r="M137" s="274"/>
      <c r="O137" s="274"/>
    </row>
    <row r="138" spans="1:15" outlineLevel="1">
      <c r="A138" s="190">
        <v>4</v>
      </c>
      <c r="B138" s="190">
        <v>3</v>
      </c>
      <c r="C138" s="190">
        <v>1</v>
      </c>
      <c r="D138" s="190">
        <v>41062</v>
      </c>
      <c r="E138" s="191" t="s">
        <v>908</v>
      </c>
      <c r="F138" s="159">
        <v>330</v>
      </c>
      <c r="G138" s="159">
        <v>137</v>
      </c>
      <c r="H138" s="159">
        <f t="shared" si="2"/>
        <v>-193</v>
      </c>
      <c r="I138" s="159">
        <v>0</v>
      </c>
      <c r="L138" s="274"/>
      <c r="M138" s="274"/>
      <c r="O138" s="274"/>
    </row>
    <row r="139" spans="1:15" outlineLevel="1">
      <c r="A139" s="190">
        <v>4</v>
      </c>
      <c r="B139" s="190">
        <v>3</v>
      </c>
      <c r="C139" s="190">
        <v>1</v>
      </c>
      <c r="D139" s="190">
        <v>41063</v>
      </c>
      <c r="E139" s="191" t="s">
        <v>815</v>
      </c>
      <c r="F139" s="159">
        <v>100</v>
      </c>
      <c r="G139" s="159">
        <v>90</v>
      </c>
      <c r="H139" s="159">
        <f t="shared" si="2"/>
        <v>-10</v>
      </c>
      <c r="I139" s="159">
        <v>80</v>
      </c>
      <c r="L139" s="274"/>
      <c r="M139" s="274"/>
      <c r="O139" s="274"/>
    </row>
    <row r="140" spans="1:15" outlineLevel="1">
      <c r="A140" s="190">
        <v>4</v>
      </c>
      <c r="B140" s="190">
        <v>3</v>
      </c>
      <c r="C140" s="190">
        <v>1</v>
      </c>
      <c r="D140" s="190">
        <v>41064</v>
      </c>
      <c r="E140" s="191" t="s">
        <v>909</v>
      </c>
      <c r="F140" s="159">
        <v>240</v>
      </c>
      <c r="G140" s="159">
        <v>0</v>
      </c>
      <c r="H140" s="159">
        <f t="shared" si="2"/>
        <v>-240</v>
      </c>
      <c r="I140" s="159">
        <v>0</v>
      </c>
      <c r="L140" s="274"/>
      <c r="M140" s="274"/>
      <c r="O140" s="274"/>
    </row>
    <row r="141" spans="1:15" outlineLevel="1">
      <c r="A141" s="190">
        <v>4</v>
      </c>
      <c r="B141" s="190">
        <v>3</v>
      </c>
      <c r="C141" s="190">
        <v>1</v>
      </c>
      <c r="D141" s="190">
        <v>41069</v>
      </c>
      <c r="E141" s="191" t="s">
        <v>910</v>
      </c>
      <c r="F141" s="159">
        <v>345</v>
      </c>
      <c r="G141" s="159">
        <v>35</v>
      </c>
      <c r="H141" s="159">
        <f t="shared" si="2"/>
        <v>-310</v>
      </c>
      <c r="I141" s="159">
        <v>0</v>
      </c>
      <c r="L141" s="274"/>
      <c r="M141" s="274"/>
      <c r="O141" s="274"/>
    </row>
    <row r="142" spans="1:15" outlineLevel="1">
      <c r="A142" s="190">
        <v>4</v>
      </c>
      <c r="B142" s="190">
        <v>3</v>
      </c>
      <c r="C142" s="190">
        <v>1</v>
      </c>
      <c r="D142" s="190">
        <v>41071</v>
      </c>
      <c r="E142" s="191" t="s">
        <v>98</v>
      </c>
      <c r="F142" s="159">
        <v>732000</v>
      </c>
      <c r="G142" s="159">
        <v>658626</v>
      </c>
      <c r="H142" s="159">
        <f t="shared" si="2"/>
        <v>-73374</v>
      </c>
      <c r="I142" s="159">
        <v>731285</v>
      </c>
      <c r="L142" s="274"/>
      <c r="M142" s="274"/>
      <c r="O142" s="274"/>
    </row>
    <row r="143" spans="1:15" outlineLevel="1">
      <c r="A143" s="190">
        <v>4</v>
      </c>
      <c r="B143" s="190">
        <v>3</v>
      </c>
      <c r="C143" s="190">
        <v>1</v>
      </c>
      <c r="D143" s="190">
        <v>41073</v>
      </c>
      <c r="E143" s="191" t="s">
        <v>176</v>
      </c>
      <c r="F143" s="159">
        <v>21896640</v>
      </c>
      <c r="G143" s="159">
        <v>13410763</v>
      </c>
      <c r="H143" s="159">
        <f t="shared" si="2"/>
        <v>-8485877</v>
      </c>
      <c r="I143" s="159">
        <v>19126089</v>
      </c>
      <c r="L143" s="274"/>
      <c r="M143" s="274"/>
      <c r="O143" s="274"/>
    </row>
    <row r="144" spans="1:15" outlineLevel="1">
      <c r="A144" s="190">
        <v>4</v>
      </c>
      <c r="B144" s="190">
        <v>3</v>
      </c>
      <c r="C144" s="190">
        <v>1</v>
      </c>
      <c r="D144" s="190">
        <v>41075</v>
      </c>
      <c r="E144" s="191" t="s">
        <v>616</v>
      </c>
      <c r="F144" s="159">
        <v>900</v>
      </c>
      <c r="G144" s="159">
        <v>950</v>
      </c>
      <c r="H144" s="159">
        <f t="shared" si="2"/>
        <v>50</v>
      </c>
      <c r="I144" s="159">
        <v>900</v>
      </c>
      <c r="L144" s="274"/>
      <c r="M144" s="274"/>
      <c r="O144" s="274"/>
    </row>
    <row r="145" spans="1:15" outlineLevel="1">
      <c r="A145" s="190">
        <v>4</v>
      </c>
      <c r="B145" s="190">
        <v>3</v>
      </c>
      <c r="C145" s="190">
        <v>1</v>
      </c>
      <c r="D145" s="190">
        <v>41082</v>
      </c>
      <c r="E145" s="191" t="s">
        <v>816</v>
      </c>
      <c r="F145" s="159">
        <v>0</v>
      </c>
      <c r="G145" s="159">
        <v>1680</v>
      </c>
      <c r="H145" s="159">
        <f t="shared" si="2"/>
        <v>1680</v>
      </c>
      <c r="I145" s="159">
        <v>114</v>
      </c>
      <c r="L145" s="274"/>
      <c r="M145" s="274"/>
      <c r="O145" s="274"/>
    </row>
    <row r="146" spans="1:15" outlineLevel="1">
      <c r="A146" s="190">
        <v>4</v>
      </c>
      <c r="B146" s="190">
        <v>3</v>
      </c>
      <c r="C146" s="190">
        <v>1</v>
      </c>
      <c r="D146" s="190">
        <v>41084</v>
      </c>
      <c r="E146" s="191" t="s">
        <v>817</v>
      </c>
      <c r="F146" s="159">
        <v>0</v>
      </c>
      <c r="G146" s="159">
        <v>3132</v>
      </c>
      <c r="H146" s="159">
        <f t="shared" si="2"/>
        <v>3132</v>
      </c>
      <c r="I146" s="159">
        <v>430</v>
      </c>
      <c r="L146" s="274"/>
      <c r="M146" s="274"/>
      <c r="O146" s="274"/>
    </row>
    <row r="147" spans="1:15" outlineLevel="1">
      <c r="A147" s="190">
        <v>4</v>
      </c>
      <c r="B147" s="190">
        <v>3</v>
      </c>
      <c r="C147" s="190">
        <v>1</v>
      </c>
      <c r="D147" s="190">
        <v>41085</v>
      </c>
      <c r="E147" s="191" t="s">
        <v>593</v>
      </c>
      <c r="F147" s="159">
        <v>50000</v>
      </c>
      <c r="G147" s="159">
        <v>137256</v>
      </c>
      <c r="H147" s="159">
        <f t="shared" si="2"/>
        <v>87256</v>
      </c>
      <c r="I147" s="159">
        <v>144358</v>
      </c>
      <c r="L147" s="274"/>
      <c r="M147" s="274"/>
      <c r="O147" s="274"/>
    </row>
    <row r="148" spans="1:15" outlineLevel="1">
      <c r="A148" s="190">
        <v>4</v>
      </c>
      <c r="B148" s="190">
        <v>3</v>
      </c>
      <c r="C148" s="190">
        <v>1</v>
      </c>
      <c r="D148" s="190">
        <v>41091</v>
      </c>
      <c r="E148" s="191" t="s">
        <v>99</v>
      </c>
      <c r="F148" s="159">
        <v>0</v>
      </c>
      <c r="G148" s="159">
        <v>647</v>
      </c>
      <c r="H148" s="159">
        <f t="shared" si="2"/>
        <v>647</v>
      </c>
      <c r="I148" s="159">
        <v>0</v>
      </c>
      <c r="L148" s="274"/>
      <c r="M148" s="274"/>
      <c r="O148" s="274"/>
    </row>
    <row r="149" spans="1:15" outlineLevel="1">
      <c r="A149" s="190">
        <v>4</v>
      </c>
      <c r="B149" s="190">
        <v>3</v>
      </c>
      <c r="C149" s="190">
        <v>1</v>
      </c>
      <c r="D149" s="190">
        <v>41111</v>
      </c>
      <c r="E149" s="191" t="s">
        <v>177</v>
      </c>
      <c r="F149" s="159">
        <v>305296</v>
      </c>
      <c r="G149" s="159">
        <v>193732</v>
      </c>
      <c r="H149" s="159">
        <f t="shared" si="2"/>
        <v>-111564</v>
      </c>
      <c r="I149" s="159">
        <v>290758</v>
      </c>
      <c r="L149" s="274"/>
      <c r="M149" s="274"/>
      <c r="O149" s="274"/>
    </row>
    <row r="150" spans="1:15" outlineLevel="1">
      <c r="A150" s="190">
        <v>4</v>
      </c>
      <c r="B150" s="190">
        <v>3</v>
      </c>
      <c r="C150" s="190">
        <v>1</v>
      </c>
      <c r="D150" s="190">
        <v>41112</v>
      </c>
      <c r="E150" s="191" t="s">
        <v>100</v>
      </c>
      <c r="F150" s="159">
        <v>1379412</v>
      </c>
      <c r="G150" s="159">
        <v>1462788</v>
      </c>
      <c r="H150" s="159">
        <f t="shared" si="2"/>
        <v>83376</v>
      </c>
      <c r="I150" s="159">
        <v>1352365</v>
      </c>
      <c r="L150" s="274"/>
      <c r="M150" s="274"/>
      <c r="O150" s="274"/>
    </row>
    <row r="151" spans="1:15" outlineLevel="1">
      <c r="A151" s="190">
        <v>4</v>
      </c>
      <c r="B151" s="190">
        <v>3</v>
      </c>
      <c r="C151" s="190">
        <v>1</v>
      </c>
      <c r="D151" s="190">
        <v>41151</v>
      </c>
      <c r="E151" s="191" t="s">
        <v>178</v>
      </c>
      <c r="F151" s="159">
        <v>30100</v>
      </c>
      <c r="G151" s="159">
        <v>10333</v>
      </c>
      <c r="H151" s="159">
        <f t="shared" si="2"/>
        <v>-19767</v>
      </c>
      <c r="I151" s="159">
        <v>57977</v>
      </c>
      <c r="L151" s="274"/>
      <c r="M151" s="274"/>
      <c r="O151" s="274"/>
    </row>
    <row r="152" spans="1:15" outlineLevel="1">
      <c r="A152" s="190">
        <v>4</v>
      </c>
      <c r="B152" s="190">
        <v>3</v>
      </c>
      <c r="C152" s="190">
        <v>1</v>
      </c>
      <c r="D152" s="190">
        <v>41152</v>
      </c>
      <c r="E152" s="191" t="s">
        <v>537</v>
      </c>
      <c r="F152" s="159">
        <v>465000</v>
      </c>
      <c r="G152" s="159">
        <v>326450</v>
      </c>
      <c r="H152" s="159">
        <f t="shared" si="2"/>
        <v>-138550</v>
      </c>
      <c r="I152" s="159">
        <v>444555</v>
      </c>
      <c r="L152" s="274"/>
      <c r="M152" s="274"/>
      <c r="O152" s="274"/>
    </row>
    <row r="153" spans="1:15" outlineLevel="1">
      <c r="A153" s="190">
        <v>4</v>
      </c>
      <c r="B153" s="190">
        <v>3</v>
      </c>
      <c r="C153" s="190">
        <v>1</v>
      </c>
      <c r="D153" s="190">
        <v>41161</v>
      </c>
      <c r="E153" s="191" t="s">
        <v>538</v>
      </c>
      <c r="F153" s="159">
        <v>120000</v>
      </c>
      <c r="G153" s="159">
        <v>196240</v>
      </c>
      <c r="H153" s="159">
        <f t="shared" si="2"/>
        <v>76240</v>
      </c>
      <c r="I153" s="159">
        <v>157343</v>
      </c>
      <c r="L153" s="274"/>
      <c r="M153" s="274"/>
      <c r="O153" s="274"/>
    </row>
    <row r="154" spans="1:15" outlineLevel="1">
      <c r="A154" s="190">
        <v>4</v>
      </c>
      <c r="B154" s="190">
        <v>3</v>
      </c>
      <c r="C154" s="190">
        <v>1</v>
      </c>
      <c r="D154" s="190">
        <v>41163</v>
      </c>
      <c r="E154" s="191" t="s">
        <v>721</v>
      </c>
      <c r="F154" s="159">
        <v>450000</v>
      </c>
      <c r="G154" s="159">
        <v>395290</v>
      </c>
      <c r="H154" s="159">
        <f t="shared" si="2"/>
        <v>-54710</v>
      </c>
      <c r="I154" s="159">
        <v>251785</v>
      </c>
      <c r="L154" s="274"/>
      <c r="M154" s="274"/>
      <c r="O154" s="274"/>
    </row>
    <row r="155" spans="1:15">
      <c r="A155" s="190">
        <v>4</v>
      </c>
      <c r="B155" s="190">
        <v>3</v>
      </c>
      <c r="C155" s="190">
        <v>1</v>
      </c>
      <c r="D155" s="190">
        <v>41171</v>
      </c>
      <c r="E155" s="191" t="s">
        <v>101</v>
      </c>
      <c r="F155" s="159">
        <v>868069</v>
      </c>
      <c r="G155" s="159">
        <v>1018350</v>
      </c>
      <c r="H155" s="159">
        <f t="shared" si="2"/>
        <v>150281</v>
      </c>
      <c r="I155" s="159">
        <v>842785</v>
      </c>
      <c r="L155" s="274"/>
      <c r="M155" s="274"/>
      <c r="O155" s="274"/>
    </row>
    <row r="156" spans="1:15">
      <c r="A156" s="190">
        <v>4</v>
      </c>
      <c r="B156" s="190">
        <v>3</v>
      </c>
      <c r="C156" s="190">
        <v>1</v>
      </c>
      <c r="D156" s="190">
        <v>41211</v>
      </c>
      <c r="E156" s="191" t="s">
        <v>722</v>
      </c>
      <c r="F156" s="159">
        <v>96860</v>
      </c>
      <c r="G156" s="159">
        <v>84220</v>
      </c>
      <c r="H156" s="159">
        <f t="shared" si="2"/>
        <v>-12640</v>
      </c>
      <c r="I156" s="159">
        <v>82180</v>
      </c>
      <c r="L156" s="274"/>
      <c r="M156" s="274"/>
      <c r="O156" s="274"/>
    </row>
    <row r="157" spans="1:15">
      <c r="A157" s="190">
        <v>4</v>
      </c>
      <c r="B157" s="190">
        <v>3</v>
      </c>
      <c r="C157" s="190">
        <v>1</v>
      </c>
      <c r="D157" s="190">
        <v>41212</v>
      </c>
      <c r="E157" s="191" t="s">
        <v>179</v>
      </c>
      <c r="F157" s="159">
        <v>799539</v>
      </c>
      <c r="G157" s="159">
        <v>1004671</v>
      </c>
      <c r="H157" s="159">
        <f t="shared" si="2"/>
        <v>205132</v>
      </c>
      <c r="I157" s="159">
        <v>842188</v>
      </c>
      <c r="L157" s="274"/>
      <c r="M157" s="274"/>
      <c r="O157" s="274"/>
    </row>
    <row r="158" spans="1:15">
      <c r="A158" s="190">
        <v>4</v>
      </c>
      <c r="B158" s="190">
        <v>3</v>
      </c>
      <c r="C158" s="190">
        <v>1</v>
      </c>
      <c r="D158" s="190">
        <v>41214</v>
      </c>
      <c r="E158" s="191" t="s">
        <v>911</v>
      </c>
      <c r="F158" s="159">
        <v>5000</v>
      </c>
      <c r="G158" s="159">
        <v>0</v>
      </c>
      <c r="H158" s="159">
        <f t="shared" si="2"/>
        <v>-5000</v>
      </c>
      <c r="I158" s="159">
        <v>0</v>
      </c>
      <c r="L158" s="274"/>
      <c r="M158" s="274"/>
      <c r="O158" s="274"/>
    </row>
    <row r="159" spans="1:15">
      <c r="A159" s="190">
        <v>4</v>
      </c>
      <c r="B159" s="190">
        <v>3</v>
      </c>
      <c r="C159" s="190">
        <v>1</v>
      </c>
      <c r="D159" s="190">
        <v>41215</v>
      </c>
      <c r="E159" s="191" t="s">
        <v>723</v>
      </c>
      <c r="F159" s="159">
        <v>75500</v>
      </c>
      <c r="G159" s="159">
        <v>95720</v>
      </c>
      <c r="H159" s="159">
        <f t="shared" si="2"/>
        <v>20220</v>
      </c>
      <c r="I159" s="159">
        <v>72400</v>
      </c>
      <c r="L159" s="274"/>
      <c r="M159" s="274"/>
      <c r="O159" s="274"/>
    </row>
    <row r="160" spans="1:15">
      <c r="A160" s="190">
        <v>4</v>
      </c>
      <c r="B160" s="190">
        <v>3</v>
      </c>
      <c r="C160" s="190">
        <v>1</v>
      </c>
      <c r="D160" s="190">
        <v>41216</v>
      </c>
      <c r="E160" s="191" t="s">
        <v>724</v>
      </c>
      <c r="F160" s="159">
        <v>240</v>
      </c>
      <c r="G160" s="159">
        <v>120</v>
      </c>
      <c r="H160" s="159">
        <f t="shared" si="2"/>
        <v>-120</v>
      </c>
      <c r="I160" s="159">
        <v>240</v>
      </c>
      <c r="L160" s="274"/>
      <c r="M160" s="274"/>
      <c r="O160" s="274"/>
    </row>
    <row r="161" spans="1:15">
      <c r="A161" s="190">
        <v>4</v>
      </c>
      <c r="B161" s="190">
        <v>3</v>
      </c>
      <c r="C161" s="190">
        <v>1</v>
      </c>
      <c r="D161" s="190">
        <v>41217</v>
      </c>
      <c r="E161" s="191" t="s">
        <v>661</v>
      </c>
      <c r="F161" s="159">
        <v>960</v>
      </c>
      <c r="G161" s="159">
        <v>720</v>
      </c>
      <c r="H161" s="159">
        <f t="shared" si="2"/>
        <v>-240</v>
      </c>
      <c r="I161" s="159">
        <v>760</v>
      </c>
      <c r="L161" s="274"/>
      <c r="M161" s="274"/>
      <c r="O161" s="274"/>
    </row>
    <row r="162" spans="1:15">
      <c r="A162" s="190">
        <v>4</v>
      </c>
      <c r="B162" s="190">
        <v>3</v>
      </c>
      <c r="C162" s="190">
        <v>1</v>
      </c>
      <c r="D162" s="190">
        <v>41232</v>
      </c>
      <c r="E162" s="191" t="s">
        <v>180</v>
      </c>
      <c r="F162" s="159">
        <v>67682</v>
      </c>
      <c r="G162" s="159">
        <v>76569</v>
      </c>
      <c r="H162" s="159">
        <f t="shared" si="2"/>
        <v>8887</v>
      </c>
      <c r="I162" s="159">
        <v>79693</v>
      </c>
      <c r="L162" s="274"/>
      <c r="M162" s="274"/>
      <c r="O162" s="274"/>
    </row>
    <row r="163" spans="1:15">
      <c r="A163" s="190">
        <v>4</v>
      </c>
      <c r="B163" s="190">
        <v>3</v>
      </c>
      <c r="C163" s="190">
        <v>1</v>
      </c>
      <c r="D163" s="190">
        <v>41233</v>
      </c>
      <c r="E163" s="191" t="s">
        <v>912</v>
      </c>
      <c r="F163" s="159">
        <v>9400000</v>
      </c>
      <c r="G163" s="159">
        <v>0</v>
      </c>
      <c r="H163" s="159">
        <f t="shared" si="2"/>
        <v>-9400000</v>
      </c>
      <c r="I163" s="159">
        <v>0</v>
      </c>
      <c r="L163" s="274"/>
      <c r="M163" s="274"/>
      <c r="O163" s="274"/>
    </row>
    <row r="164" spans="1:15">
      <c r="A164" s="190">
        <v>4</v>
      </c>
      <c r="B164" s="190">
        <v>3</v>
      </c>
      <c r="C164" s="190">
        <v>1</v>
      </c>
      <c r="D164" s="190">
        <v>41234</v>
      </c>
      <c r="E164" s="191" t="s">
        <v>539</v>
      </c>
      <c r="F164" s="159">
        <v>152500</v>
      </c>
      <c r="G164" s="159">
        <v>231503</v>
      </c>
      <c r="H164" s="159">
        <f t="shared" si="2"/>
        <v>79003</v>
      </c>
      <c r="I164" s="159">
        <v>201907</v>
      </c>
      <c r="L164" s="274"/>
      <c r="M164" s="274"/>
      <c r="O164" s="274"/>
    </row>
    <row r="165" spans="1:15">
      <c r="A165" s="190">
        <v>4</v>
      </c>
      <c r="B165" s="190">
        <v>3</v>
      </c>
      <c r="C165" s="190">
        <v>1</v>
      </c>
      <c r="D165" s="190">
        <v>41901</v>
      </c>
      <c r="E165" s="191" t="s">
        <v>181</v>
      </c>
      <c r="F165" s="159">
        <v>1236077</v>
      </c>
      <c r="G165" s="159">
        <v>1306356</v>
      </c>
      <c r="H165" s="159">
        <f t="shared" si="2"/>
        <v>70279</v>
      </c>
      <c r="I165" s="159">
        <v>1212151</v>
      </c>
      <c r="L165" s="274"/>
      <c r="M165" s="274"/>
      <c r="O165" s="274"/>
    </row>
    <row r="166" spans="1:15">
      <c r="A166" s="190">
        <v>4</v>
      </c>
      <c r="B166" s="190">
        <v>3</v>
      </c>
      <c r="C166" s="190">
        <v>1</v>
      </c>
      <c r="D166" s="190">
        <v>41902</v>
      </c>
      <c r="E166" s="191" t="s">
        <v>182</v>
      </c>
      <c r="F166" s="159">
        <v>27000</v>
      </c>
      <c r="G166" s="159">
        <v>25825</v>
      </c>
      <c r="H166" s="159">
        <f t="shared" si="2"/>
        <v>-1175</v>
      </c>
      <c r="I166" s="159">
        <v>26000</v>
      </c>
      <c r="L166" s="274"/>
      <c r="M166" s="274"/>
      <c r="O166" s="274"/>
    </row>
    <row r="167" spans="1:15">
      <c r="A167" s="190">
        <v>4</v>
      </c>
      <c r="B167" s="190">
        <v>3</v>
      </c>
      <c r="C167" s="190">
        <v>1</v>
      </c>
      <c r="D167" s="190">
        <v>41905</v>
      </c>
      <c r="E167" s="191" t="s">
        <v>302</v>
      </c>
      <c r="F167" s="159">
        <v>26900</v>
      </c>
      <c r="G167" s="159">
        <v>35135</v>
      </c>
      <c r="H167" s="159">
        <f t="shared" si="2"/>
        <v>8235</v>
      </c>
      <c r="I167" s="159">
        <v>15617</v>
      </c>
      <c r="L167" s="274"/>
      <c r="M167" s="274"/>
      <c r="O167" s="274"/>
    </row>
    <row r="168" spans="1:15">
      <c r="A168" s="190">
        <v>4</v>
      </c>
      <c r="B168" s="190">
        <v>3</v>
      </c>
      <c r="C168" s="190">
        <v>1</v>
      </c>
      <c r="D168" s="190">
        <v>41907</v>
      </c>
      <c r="E168" s="191" t="s">
        <v>375</v>
      </c>
      <c r="F168" s="159">
        <v>68000</v>
      </c>
      <c r="G168" s="159">
        <v>63275</v>
      </c>
      <c r="H168" s="159">
        <f t="shared" si="2"/>
        <v>-4725</v>
      </c>
      <c r="I168" s="159">
        <v>68206</v>
      </c>
      <c r="L168" s="274"/>
      <c r="M168" s="274"/>
      <c r="O168" s="274"/>
    </row>
    <row r="169" spans="1:15">
      <c r="A169" s="190">
        <v>4</v>
      </c>
      <c r="B169" s="190">
        <v>3</v>
      </c>
      <c r="C169" s="190">
        <v>1</v>
      </c>
      <c r="D169" s="190">
        <v>41909</v>
      </c>
      <c r="E169" s="191" t="s">
        <v>725</v>
      </c>
      <c r="F169" s="159">
        <v>35700</v>
      </c>
      <c r="G169" s="159">
        <v>80246</v>
      </c>
      <c r="H169" s="159">
        <f t="shared" si="2"/>
        <v>44546</v>
      </c>
      <c r="I169" s="159">
        <v>34475</v>
      </c>
      <c r="L169" s="274"/>
      <c r="M169" s="274"/>
      <c r="O169" s="274"/>
    </row>
    <row r="170" spans="1:15">
      <c r="A170" s="190">
        <v>4</v>
      </c>
      <c r="B170" s="190">
        <v>3</v>
      </c>
      <c r="C170" s="190">
        <v>1</v>
      </c>
      <c r="D170" s="190">
        <v>41911</v>
      </c>
      <c r="E170" s="191" t="s">
        <v>540</v>
      </c>
      <c r="F170" s="159">
        <v>18900</v>
      </c>
      <c r="G170" s="159">
        <v>9518</v>
      </c>
      <c r="H170" s="159">
        <f t="shared" si="2"/>
        <v>-9382</v>
      </c>
      <c r="I170" s="159">
        <v>18994</v>
      </c>
      <c r="L170" s="274"/>
      <c r="M170" s="274"/>
      <c r="O170" s="274"/>
    </row>
    <row r="171" spans="1:15">
      <c r="A171" s="190">
        <v>4</v>
      </c>
      <c r="B171" s="190">
        <v>3</v>
      </c>
      <c r="C171" s="190">
        <v>1</v>
      </c>
      <c r="D171" s="190">
        <v>41912</v>
      </c>
      <c r="E171" s="191" t="s">
        <v>594</v>
      </c>
      <c r="F171" s="159">
        <v>18629</v>
      </c>
      <c r="G171" s="159">
        <v>4905</v>
      </c>
      <c r="H171" s="159">
        <f t="shared" si="2"/>
        <v>-13724</v>
      </c>
      <c r="I171" s="159">
        <v>8216</v>
      </c>
      <c r="L171" s="274"/>
      <c r="M171" s="274"/>
      <c r="O171" s="274"/>
    </row>
    <row r="172" spans="1:15">
      <c r="A172" s="190">
        <v>4</v>
      </c>
      <c r="B172" s="190">
        <v>3</v>
      </c>
      <c r="C172" s="190">
        <v>1</v>
      </c>
      <c r="D172" s="190">
        <v>41913</v>
      </c>
      <c r="E172" s="191" t="s">
        <v>726</v>
      </c>
      <c r="F172" s="159">
        <v>205700</v>
      </c>
      <c r="G172" s="159">
        <v>221257</v>
      </c>
      <c r="H172" s="159">
        <f t="shared" si="2"/>
        <v>15557</v>
      </c>
      <c r="I172" s="159">
        <v>205617</v>
      </c>
      <c r="L172" s="274"/>
      <c r="M172" s="274"/>
      <c r="O172" s="274"/>
    </row>
    <row r="173" spans="1:15">
      <c r="A173" s="190">
        <v>4</v>
      </c>
      <c r="B173" s="190">
        <v>3</v>
      </c>
      <c r="C173" s="190">
        <v>1</v>
      </c>
      <c r="D173" s="190">
        <v>41917</v>
      </c>
      <c r="E173" s="191" t="s">
        <v>727</v>
      </c>
      <c r="F173" s="159">
        <v>164100</v>
      </c>
      <c r="G173" s="159">
        <v>154711</v>
      </c>
      <c r="H173" s="159">
        <f t="shared" si="2"/>
        <v>-9389</v>
      </c>
      <c r="I173" s="159">
        <v>164009</v>
      </c>
      <c r="L173" s="274"/>
      <c r="M173" s="274"/>
      <c r="O173" s="274"/>
    </row>
    <row r="174" spans="1:15">
      <c r="A174" s="190">
        <v>4</v>
      </c>
      <c r="B174" s="190">
        <v>3</v>
      </c>
      <c r="C174" s="190">
        <v>2</v>
      </c>
      <c r="D174" s="190">
        <v>40111</v>
      </c>
      <c r="E174" s="191" t="s">
        <v>183</v>
      </c>
      <c r="F174" s="159">
        <v>3500</v>
      </c>
      <c r="G174" s="159">
        <v>1021</v>
      </c>
      <c r="H174" s="159">
        <f t="shared" si="2"/>
        <v>-2479</v>
      </c>
      <c r="I174" s="159">
        <v>2134</v>
      </c>
      <c r="L174" s="274"/>
      <c r="M174" s="274"/>
      <c r="O174" s="274"/>
    </row>
    <row r="175" spans="1:15">
      <c r="A175" s="190">
        <v>4</v>
      </c>
      <c r="B175" s="190">
        <v>3</v>
      </c>
      <c r="C175" s="190">
        <v>2</v>
      </c>
      <c r="D175" s="190">
        <v>40112</v>
      </c>
      <c r="E175" s="191" t="s">
        <v>184</v>
      </c>
      <c r="F175" s="159">
        <v>30000</v>
      </c>
      <c r="G175" s="159">
        <v>35818</v>
      </c>
      <c r="H175" s="159">
        <f t="shared" si="2"/>
        <v>5818</v>
      </c>
      <c r="I175" s="159">
        <v>33087</v>
      </c>
      <c r="L175" s="274"/>
      <c r="M175" s="274"/>
      <c r="O175" s="274"/>
    </row>
    <row r="176" spans="1:15">
      <c r="A176" s="190">
        <v>4</v>
      </c>
      <c r="B176" s="190">
        <v>3</v>
      </c>
      <c r="C176" s="190">
        <v>2</v>
      </c>
      <c r="D176" s="190">
        <v>40132</v>
      </c>
      <c r="E176" s="191" t="s">
        <v>102</v>
      </c>
      <c r="F176" s="159">
        <v>79215</v>
      </c>
      <c r="G176" s="159">
        <v>77296</v>
      </c>
      <c r="H176" s="159">
        <f t="shared" si="2"/>
        <v>-1919</v>
      </c>
      <c r="I176" s="159">
        <v>91824</v>
      </c>
      <c r="L176" s="274"/>
      <c r="M176" s="274"/>
      <c r="O176" s="274"/>
    </row>
    <row r="177" spans="1:15">
      <c r="A177" s="190">
        <v>4</v>
      </c>
      <c r="B177" s="190">
        <v>3</v>
      </c>
      <c r="C177" s="190">
        <v>2</v>
      </c>
      <c r="D177" s="190">
        <v>40133</v>
      </c>
      <c r="E177" s="191" t="s">
        <v>185</v>
      </c>
      <c r="F177" s="159">
        <v>96734</v>
      </c>
      <c r="G177" s="159">
        <v>117726</v>
      </c>
      <c r="H177" s="159">
        <f t="shared" si="2"/>
        <v>20992</v>
      </c>
      <c r="I177" s="159">
        <v>189544</v>
      </c>
      <c r="L177" s="274"/>
      <c r="M177" s="274"/>
      <c r="O177" s="274"/>
    </row>
    <row r="178" spans="1:15">
      <c r="A178" s="190">
        <v>4</v>
      </c>
      <c r="B178" s="190">
        <v>3</v>
      </c>
      <c r="C178" s="190">
        <v>2</v>
      </c>
      <c r="D178" s="190">
        <v>40135</v>
      </c>
      <c r="E178" s="191" t="s">
        <v>103</v>
      </c>
      <c r="F178" s="159">
        <v>562500</v>
      </c>
      <c r="G178" s="159">
        <v>639314</v>
      </c>
      <c r="H178" s="159">
        <f t="shared" si="2"/>
        <v>76814</v>
      </c>
      <c r="I178" s="159">
        <v>545733</v>
      </c>
      <c r="L178" s="274"/>
      <c r="M178" s="274"/>
      <c r="O178" s="274"/>
    </row>
    <row r="179" spans="1:15">
      <c r="A179" s="190">
        <v>4</v>
      </c>
      <c r="B179" s="190">
        <v>3</v>
      </c>
      <c r="C179" s="190">
        <v>2</v>
      </c>
      <c r="D179" s="190">
        <v>40137</v>
      </c>
      <c r="E179" s="191" t="s">
        <v>728</v>
      </c>
      <c r="F179" s="159">
        <v>460</v>
      </c>
      <c r="G179" s="159">
        <v>518</v>
      </c>
      <c r="H179" s="159">
        <f t="shared" si="2"/>
        <v>58</v>
      </c>
      <c r="I179" s="159">
        <v>531</v>
      </c>
      <c r="L179" s="274"/>
      <c r="M179" s="274"/>
      <c r="O179" s="274"/>
    </row>
    <row r="180" spans="1:15">
      <c r="A180" s="190">
        <v>4</v>
      </c>
      <c r="B180" s="190">
        <v>3</v>
      </c>
      <c r="C180" s="190">
        <v>2</v>
      </c>
      <c r="D180" s="190">
        <v>40151</v>
      </c>
      <c r="E180" s="191" t="s">
        <v>104</v>
      </c>
      <c r="F180" s="159">
        <v>10800</v>
      </c>
      <c r="G180" s="159">
        <v>6969</v>
      </c>
      <c r="H180" s="159">
        <f t="shared" si="2"/>
        <v>-3831</v>
      </c>
      <c r="I180" s="159">
        <v>10791</v>
      </c>
      <c r="L180" s="274"/>
      <c r="M180" s="274"/>
      <c r="O180" s="274"/>
    </row>
    <row r="181" spans="1:15">
      <c r="A181" s="190">
        <v>4</v>
      </c>
      <c r="B181" s="190">
        <v>3</v>
      </c>
      <c r="C181" s="190">
        <v>2</v>
      </c>
      <c r="D181" s="190">
        <v>40915</v>
      </c>
      <c r="E181" s="191" t="s">
        <v>372</v>
      </c>
      <c r="F181" s="159">
        <v>17295</v>
      </c>
      <c r="G181" s="159">
        <v>13840</v>
      </c>
      <c r="H181" s="159">
        <f t="shared" si="2"/>
        <v>-3455</v>
      </c>
      <c r="I181" s="159">
        <v>26175</v>
      </c>
      <c r="L181" s="274"/>
      <c r="M181" s="274"/>
      <c r="O181" s="274"/>
    </row>
    <row r="182" spans="1:15">
      <c r="A182" s="190">
        <v>4</v>
      </c>
      <c r="B182" s="190">
        <v>3</v>
      </c>
      <c r="C182" s="190">
        <v>2</v>
      </c>
      <c r="D182" s="190">
        <v>41086</v>
      </c>
      <c r="E182" s="191" t="s">
        <v>595</v>
      </c>
      <c r="F182" s="159">
        <v>480000</v>
      </c>
      <c r="G182" s="159">
        <v>599081</v>
      </c>
      <c r="H182" s="159">
        <f t="shared" si="2"/>
        <v>119081</v>
      </c>
      <c r="I182" s="159">
        <v>485957</v>
      </c>
      <c r="L182" s="274"/>
      <c r="M182" s="274"/>
      <c r="O182" s="274"/>
    </row>
    <row r="183" spans="1:15">
      <c r="A183" s="190">
        <v>4</v>
      </c>
      <c r="B183" s="190">
        <v>4</v>
      </c>
      <c r="C183" s="190">
        <v>1</v>
      </c>
      <c r="D183" s="190">
        <v>45011</v>
      </c>
      <c r="E183" s="191" t="s">
        <v>186</v>
      </c>
      <c r="F183" s="159">
        <v>2500000</v>
      </c>
      <c r="G183" s="159">
        <v>2500000</v>
      </c>
      <c r="H183" s="159">
        <f t="shared" si="2"/>
        <v>0</v>
      </c>
      <c r="I183" s="159">
        <v>2500000</v>
      </c>
      <c r="L183" s="274"/>
      <c r="M183" s="274"/>
      <c r="O183" s="274"/>
    </row>
    <row r="184" spans="1:15">
      <c r="A184" s="190">
        <v>4</v>
      </c>
      <c r="B184" s="190">
        <v>4</v>
      </c>
      <c r="C184" s="190">
        <v>1</v>
      </c>
      <c r="D184" s="190">
        <v>45014</v>
      </c>
      <c r="E184" s="191" t="s">
        <v>818</v>
      </c>
      <c r="F184" s="159">
        <v>66400000</v>
      </c>
      <c r="G184" s="159">
        <v>83362418</v>
      </c>
      <c r="H184" s="159">
        <f t="shared" si="2"/>
        <v>16962418</v>
      </c>
      <c r="I184" s="159">
        <v>45293862</v>
      </c>
      <c r="L184" s="274"/>
      <c r="M184" s="274"/>
      <c r="O184" s="274"/>
    </row>
    <row r="185" spans="1:15">
      <c r="A185" s="190">
        <v>4</v>
      </c>
      <c r="B185" s="190">
        <v>4</v>
      </c>
      <c r="C185" s="190">
        <v>1</v>
      </c>
      <c r="D185" s="190">
        <v>45015</v>
      </c>
      <c r="E185" s="191" t="s">
        <v>729</v>
      </c>
      <c r="F185" s="159">
        <v>16000000</v>
      </c>
      <c r="G185" s="159">
        <v>15946270</v>
      </c>
      <c r="H185" s="159">
        <f t="shared" si="2"/>
        <v>-53730</v>
      </c>
      <c r="I185" s="159">
        <v>13728146</v>
      </c>
      <c r="L185" s="274"/>
      <c r="M185" s="274"/>
      <c r="O185" s="274"/>
    </row>
    <row r="186" spans="1:15">
      <c r="A186" s="190">
        <v>4</v>
      </c>
      <c r="B186" s="190">
        <v>4</v>
      </c>
      <c r="C186" s="190">
        <v>1</v>
      </c>
      <c r="D186" s="190">
        <v>45016</v>
      </c>
      <c r="E186" s="191" t="s">
        <v>396</v>
      </c>
      <c r="F186" s="159">
        <v>20000000</v>
      </c>
      <c r="G186" s="159">
        <v>20000000</v>
      </c>
      <c r="H186" s="159">
        <f t="shared" si="2"/>
        <v>0</v>
      </c>
      <c r="I186" s="159">
        <v>20000000</v>
      </c>
      <c r="L186" s="274"/>
      <c r="M186" s="274"/>
      <c r="O186" s="274"/>
    </row>
    <row r="187" spans="1:15">
      <c r="A187" s="190">
        <v>4</v>
      </c>
      <c r="B187" s="190">
        <v>4</v>
      </c>
      <c r="C187" s="190">
        <v>1</v>
      </c>
      <c r="D187" s="190">
        <v>45017</v>
      </c>
      <c r="E187" s="191" t="s">
        <v>450</v>
      </c>
      <c r="F187" s="159">
        <v>40000000</v>
      </c>
      <c r="G187" s="159">
        <v>40000000</v>
      </c>
      <c r="H187" s="159">
        <f t="shared" si="2"/>
        <v>0</v>
      </c>
      <c r="I187" s="159">
        <v>40000000</v>
      </c>
      <c r="L187" s="274"/>
      <c r="M187" s="274"/>
      <c r="O187" s="274"/>
    </row>
    <row r="188" spans="1:15">
      <c r="A188" s="190">
        <v>4</v>
      </c>
      <c r="B188" s="190">
        <v>4</v>
      </c>
      <c r="C188" s="190">
        <v>1</v>
      </c>
      <c r="D188" s="190">
        <v>45019</v>
      </c>
      <c r="E188" s="191" t="s">
        <v>730</v>
      </c>
      <c r="F188" s="159">
        <v>5000000</v>
      </c>
      <c r="G188" s="159">
        <v>5000000</v>
      </c>
      <c r="H188" s="159">
        <f t="shared" si="2"/>
        <v>0</v>
      </c>
      <c r="I188" s="159">
        <v>5000000</v>
      </c>
      <c r="L188" s="274"/>
      <c r="M188" s="274"/>
      <c r="O188" s="274"/>
    </row>
    <row r="189" spans="1:15">
      <c r="A189" s="190">
        <v>4</v>
      </c>
      <c r="B189" s="190">
        <v>4</v>
      </c>
      <c r="C189" s="190">
        <v>1</v>
      </c>
      <c r="D189" s="190">
        <v>45021</v>
      </c>
      <c r="E189" s="191" t="s">
        <v>819</v>
      </c>
      <c r="F189" s="159">
        <v>0</v>
      </c>
      <c r="G189" s="159">
        <v>0</v>
      </c>
      <c r="H189" s="159">
        <f t="shared" si="2"/>
        <v>0</v>
      </c>
      <c r="I189" s="159">
        <v>7298988</v>
      </c>
      <c r="L189" s="274"/>
      <c r="M189" s="274"/>
      <c r="O189" s="274"/>
    </row>
    <row r="190" spans="1:15">
      <c r="A190" s="190">
        <v>4</v>
      </c>
      <c r="B190" s="190">
        <v>4</v>
      </c>
      <c r="C190" s="190">
        <v>1</v>
      </c>
      <c r="D190" s="190">
        <v>45501</v>
      </c>
      <c r="E190" s="191" t="s">
        <v>187</v>
      </c>
      <c r="F190" s="159">
        <v>415000</v>
      </c>
      <c r="G190" s="159">
        <v>1490490</v>
      </c>
      <c r="H190" s="159">
        <f t="shared" si="2"/>
        <v>1075490</v>
      </c>
      <c r="I190" s="159">
        <v>550764</v>
      </c>
      <c r="L190" s="274"/>
      <c r="M190" s="274"/>
      <c r="O190" s="274"/>
    </row>
    <row r="191" spans="1:15">
      <c r="A191" s="190">
        <v>4</v>
      </c>
      <c r="B191" s="190">
        <v>4</v>
      </c>
      <c r="C191" s="190">
        <v>2</v>
      </c>
      <c r="D191" s="190">
        <v>46011</v>
      </c>
      <c r="E191" s="191" t="s">
        <v>105</v>
      </c>
      <c r="F191" s="159">
        <v>1453100</v>
      </c>
      <c r="G191" s="159">
        <v>2648954</v>
      </c>
      <c r="H191" s="159">
        <f t="shared" si="2"/>
        <v>1195854</v>
      </c>
      <c r="I191" s="159">
        <v>2183626</v>
      </c>
      <c r="L191" s="274"/>
      <c r="M191" s="274"/>
      <c r="O191" s="274"/>
    </row>
    <row r="192" spans="1:15">
      <c r="A192" s="190">
        <v>4</v>
      </c>
      <c r="B192" s="190">
        <v>4</v>
      </c>
      <c r="C192" s="190">
        <v>2</v>
      </c>
      <c r="D192" s="190">
        <v>46021</v>
      </c>
      <c r="E192" s="191" t="s">
        <v>188</v>
      </c>
      <c r="F192" s="159">
        <v>15509000</v>
      </c>
      <c r="G192" s="159">
        <v>15045730</v>
      </c>
      <c r="H192" s="159">
        <f t="shared" si="2"/>
        <v>-463270</v>
      </c>
      <c r="I192" s="159">
        <v>14370064</v>
      </c>
      <c r="L192" s="274"/>
      <c r="M192" s="274"/>
      <c r="O192" s="274"/>
    </row>
    <row r="193" spans="1:15">
      <c r="A193" s="190">
        <v>4</v>
      </c>
      <c r="B193" s="190">
        <v>4</v>
      </c>
      <c r="C193" s="190">
        <v>2</v>
      </c>
      <c r="D193" s="190">
        <v>46031</v>
      </c>
      <c r="E193" s="191" t="s">
        <v>189</v>
      </c>
      <c r="F193" s="159">
        <v>463412</v>
      </c>
      <c r="G193" s="159">
        <v>847643</v>
      </c>
      <c r="H193" s="159">
        <f t="shared" si="2"/>
        <v>384231</v>
      </c>
      <c r="I193" s="159">
        <v>1928109</v>
      </c>
      <c r="L193" s="274"/>
      <c r="M193" s="274"/>
      <c r="O193" s="274"/>
    </row>
    <row r="194" spans="1:15">
      <c r="A194" s="190">
        <v>4</v>
      </c>
      <c r="B194" s="190">
        <v>4</v>
      </c>
      <c r="C194" s="190">
        <v>2</v>
      </c>
      <c r="D194" s="190">
        <v>46041</v>
      </c>
      <c r="E194" s="191" t="s">
        <v>106</v>
      </c>
      <c r="F194" s="159">
        <v>130163</v>
      </c>
      <c r="G194" s="159">
        <v>206602</v>
      </c>
      <c r="H194" s="159">
        <f t="shared" si="2"/>
        <v>76439</v>
      </c>
      <c r="I194" s="159">
        <v>121992</v>
      </c>
      <c r="L194" s="274"/>
      <c r="M194" s="274"/>
      <c r="O194" s="274"/>
    </row>
    <row r="195" spans="1:15">
      <c r="A195" s="190">
        <v>4</v>
      </c>
      <c r="B195" s="190">
        <v>4</v>
      </c>
      <c r="C195" s="190">
        <v>2</v>
      </c>
      <c r="D195" s="190">
        <v>46051</v>
      </c>
      <c r="E195" s="191" t="s">
        <v>190</v>
      </c>
      <c r="F195" s="159">
        <v>83500</v>
      </c>
      <c r="G195" s="159">
        <v>103960</v>
      </c>
      <c r="H195" s="159">
        <f t="shared" si="2"/>
        <v>20460</v>
      </c>
      <c r="I195" s="159">
        <v>101000</v>
      </c>
      <c r="L195" s="274"/>
      <c r="M195" s="274"/>
      <c r="O195" s="274"/>
    </row>
    <row r="196" spans="1:15">
      <c r="A196" s="190">
        <v>4</v>
      </c>
      <c r="B196" s="190">
        <v>4</v>
      </c>
      <c r="C196" s="190">
        <v>2</v>
      </c>
      <c r="D196" s="190">
        <v>46061</v>
      </c>
      <c r="E196" s="191" t="s">
        <v>541</v>
      </c>
      <c r="F196" s="159">
        <v>3600</v>
      </c>
      <c r="G196" s="159">
        <v>2400</v>
      </c>
      <c r="H196" s="159">
        <f t="shared" si="2"/>
        <v>-1200</v>
      </c>
      <c r="I196" s="159">
        <v>2700</v>
      </c>
      <c r="L196" s="274"/>
      <c r="M196" s="274"/>
      <c r="O196" s="274"/>
    </row>
    <row r="197" spans="1:15">
      <c r="A197" s="190">
        <v>4</v>
      </c>
      <c r="B197" s="190">
        <v>4</v>
      </c>
      <c r="C197" s="190">
        <v>2</v>
      </c>
      <c r="D197" s="190">
        <v>46071</v>
      </c>
      <c r="E197" s="191" t="s">
        <v>107</v>
      </c>
      <c r="F197" s="159">
        <v>34450</v>
      </c>
      <c r="G197" s="159">
        <v>33948</v>
      </c>
      <c r="H197" s="159">
        <f t="shared" ref="H197:H227" si="3">G197-F197</f>
        <v>-502</v>
      </c>
      <c r="I197" s="159">
        <v>29544</v>
      </c>
      <c r="L197" s="274"/>
      <c r="M197" s="274"/>
      <c r="O197" s="274"/>
    </row>
    <row r="198" spans="1:15">
      <c r="A198" s="190">
        <v>4</v>
      </c>
      <c r="B198" s="190">
        <v>4</v>
      </c>
      <c r="C198" s="190">
        <v>2</v>
      </c>
      <c r="D198" s="190">
        <v>46081</v>
      </c>
      <c r="E198" s="191" t="s">
        <v>191</v>
      </c>
      <c r="F198" s="159">
        <v>0</v>
      </c>
      <c r="G198" s="159">
        <v>26250</v>
      </c>
      <c r="H198" s="159">
        <f t="shared" si="3"/>
        <v>26250</v>
      </c>
      <c r="I198" s="159">
        <v>0</v>
      </c>
      <c r="L198" s="274"/>
      <c r="M198" s="274"/>
      <c r="O198" s="274"/>
    </row>
    <row r="199" spans="1:15">
      <c r="A199" s="190">
        <v>4</v>
      </c>
      <c r="B199" s="190">
        <v>4</v>
      </c>
      <c r="C199" s="190">
        <v>3</v>
      </c>
      <c r="D199" s="190">
        <v>45103</v>
      </c>
      <c r="E199" s="191" t="s">
        <v>192</v>
      </c>
      <c r="F199" s="159">
        <v>12446000</v>
      </c>
      <c r="G199" s="159">
        <v>11492174</v>
      </c>
      <c r="H199" s="159">
        <f t="shared" si="3"/>
        <v>-953826</v>
      </c>
      <c r="I199" s="159">
        <v>13123129</v>
      </c>
      <c r="L199" s="274"/>
      <c r="M199" s="274"/>
      <c r="O199" s="274"/>
    </row>
    <row r="200" spans="1:15">
      <c r="A200" s="190">
        <v>4</v>
      </c>
      <c r="B200" s="190">
        <v>6</v>
      </c>
      <c r="C200" s="190">
        <v>1</v>
      </c>
      <c r="D200" s="190">
        <v>48011</v>
      </c>
      <c r="E200" s="191" t="s">
        <v>193</v>
      </c>
      <c r="F200" s="159">
        <v>1000</v>
      </c>
      <c r="G200" s="159">
        <v>210</v>
      </c>
      <c r="H200" s="159">
        <f t="shared" si="3"/>
        <v>-790</v>
      </c>
      <c r="I200" s="159">
        <v>1166</v>
      </c>
      <c r="L200" s="274"/>
      <c r="M200" s="274"/>
      <c r="O200" s="274"/>
    </row>
    <row r="201" spans="1:15">
      <c r="A201" s="190">
        <v>4</v>
      </c>
      <c r="B201" s="190">
        <v>6</v>
      </c>
      <c r="C201" s="190">
        <v>1</v>
      </c>
      <c r="D201" s="190">
        <v>48012</v>
      </c>
      <c r="E201" s="191" t="s">
        <v>194</v>
      </c>
      <c r="F201" s="159">
        <v>241500</v>
      </c>
      <c r="G201" s="159">
        <v>332278</v>
      </c>
      <c r="H201" s="159">
        <f t="shared" si="3"/>
        <v>90778</v>
      </c>
      <c r="I201" s="159">
        <v>258386</v>
      </c>
      <c r="L201" s="274"/>
      <c r="M201" s="274"/>
      <c r="O201" s="274"/>
    </row>
    <row r="202" spans="1:15">
      <c r="A202" s="190">
        <v>4</v>
      </c>
      <c r="B202" s="190">
        <v>6</v>
      </c>
      <c r="C202" s="190">
        <v>1</v>
      </c>
      <c r="D202" s="190">
        <v>48013</v>
      </c>
      <c r="E202" s="191" t="s">
        <v>195</v>
      </c>
      <c r="F202" s="159">
        <v>100</v>
      </c>
      <c r="G202" s="159">
        <v>0</v>
      </c>
      <c r="H202" s="159">
        <f t="shared" si="3"/>
        <v>-100</v>
      </c>
      <c r="I202" s="159">
        <v>5191</v>
      </c>
      <c r="L202" s="274"/>
      <c r="M202" s="274"/>
      <c r="O202" s="274"/>
    </row>
    <row r="203" spans="1:15">
      <c r="A203" s="190">
        <v>4</v>
      </c>
      <c r="B203" s="190">
        <v>6</v>
      </c>
      <c r="C203" s="190">
        <v>1</v>
      </c>
      <c r="D203" s="190">
        <v>48014</v>
      </c>
      <c r="E203" s="191" t="s">
        <v>196</v>
      </c>
      <c r="F203" s="159">
        <v>20000</v>
      </c>
      <c r="G203" s="159">
        <v>16144</v>
      </c>
      <c r="H203" s="159">
        <f t="shared" si="3"/>
        <v>-3856</v>
      </c>
      <c r="I203" s="159">
        <v>2139</v>
      </c>
      <c r="L203" s="274"/>
      <c r="M203" s="274"/>
      <c r="O203" s="274"/>
    </row>
    <row r="204" spans="1:15">
      <c r="A204" s="190">
        <v>4</v>
      </c>
      <c r="B204" s="190">
        <v>6</v>
      </c>
      <c r="C204" s="190">
        <v>1</v>
      </c>
      <c r="D204" s="190">
        <v>48015</v>
      </c>
      <c r="E204" s="191" t="s">
        <v>197</v>
      </c>
      <c r="F204" s="159">
        <v>11946</v>
      </c>
      <c r="G204" s="159">
        <v>3305</v>
      </c>
      <c r="H204" s="159">
        <f t="shared" si="3"/>
        <v>-8641</v>
      </c>
      <c r="I204" s="159">
        <v>8622</v>
      </c>
      <c r="L204" s="274"/>
      <c r="M204" s="274"/>
      <c r="O204" s="274"/>
    </row>
    <row r="205" spans="1:15">
      <c r="A205" s="190">
        <v>4</v>
      </c>
      <c r="B205" s="190">
        <v>6</v>
      </c>
      <c r="C205" s="190">
        <v>3</v>
      </c>
      <c r="D205" s="190">
        <v>48501</v>
      </c>
      <c r="E205" s="191" t="s">
        <v>198</v>
      </c>
      <c r="F205" s="159">
        <v>307840</v>
      </c>
      <c r="G205" s="159">
        <v>299782</v>
      </c>
      <c r="H205" s="159">
        <f t="shared" si="3"/>
        <v>-8058</v>
      </c>
      <c r="I205" s="159">
        <v>364517</v>
      </c>
      <c r="L205" s="274"/>
      <c r="M205" s="274"/>
      <c r="O205" s="274"/>
    </row>
    <row r="206" spans="1:15">
      <c r="A206" s="190">
        <v>4</v>
      </c>
      <c r="B206" s="190">
        <v>7</v>
      </c>
      <c r="C206" s="190">
        <v>1</v>
      </c>
      <c r="D206" s="190">
        <v>49011</v>
      </c>
      <c r="E206" s="191" t="s">
        <v>108</v>
      </c>
      <c r="F206" s="159">
        <v>935000</v>
      </c>
      <c r="G206" s="159">
        <v>726222</v>
      </c>
      <c r="H206" s="159">
        <f t="shared" si="3"/>
        <v>-208778</v>
      </c>
      <c r="I206" s="159">
        <v>790275</v>
      </c>
      <c r="L206" s="274"/>
      <c r="M206" s="274"/>
      <c r="O206" s="274"/>
    </row>
    <row r="207" spans="1:15">
      <c r="A207" s="190">
        <v>4</v>
      </c>
      <c r="B207" s="190">
        <v>7</v>
      </c>
      <c r="C207" s="190">
        <v>1</v>
      </c>
      <c r="D207" s="190">
        <v>49021</v>
      </c>
      <c r="E207" s="191" t="s">
        <v>199</v>
      </c>
      <c r="F207" s="159">
        <v>140600</v>
      </c>
      <c r="G207" s="159">
        <v>98989</v>
      </c>
      <c r="H207" s="159">
        <f t="shared" si="3"/>
        <v>-41611</v>
      </c>
      <c r="I207" s="159">
        <v>472970</v>
      </c>
      <c r="L207" s="274"/>
      <c r="M207" s="274"/>
      <c r="O207" s="274"/>
    </row>
    <row r="208" spans="1:15">
      <c r="A208" s="190">
        <v>4</v>
      </c>
      <c r="B208" s="190">
        <v>7</v>
      </c>
      <c r="C208" s="190">
        <v>1</v>
      </c>
      <c r="D208" s="190">
        <v>49022</v>
      </c>
      <c r="E208" s="191" t="s">
        <v>617</v>
      </c>
      <c r="F208" s="159">
        <v>2500000</v>
      </c>
      <c r="G208" s="159">
        <v>2250193</v>
      </c>
      <c r="H208" s="159">
        <f t="shared" si="3"/>
        <v>-249807</v>
      </c>
      <c r="I208" s="159">
        <v>2466497</v>
      </c>
      <c r="L208" s="274"/>
      <c r="M208" s="274"/>
      <c r="O208" s="274"/>
    </row>
    <row r="209" spans="1:15">
      <c r="A209" s="190">
        <v>4</v>
      </c>
      <c r="B209" s="190">
        <v>7</v>
      </c>
      <c r="C209" s="190">
        <v>1</v>
      </c>
      <c r="D209" s="190">
        <v>49031</v>
      </c>
      <c r="E209" s="191" t="s">
        <v>109</v>
      </c>
      <c r="F209" s="159">
        <v>198900</v>
      </c>
      <c r="G209" s="159">
        <v>177780</v>
      </c>
      <c r="H209" s="159">
        <f t="shared" si="3"/>
        <v>-21120</v>
      </c>
      <c r="I209" s="159">
        <v>438336</v>
      </c>
      <c r="L209" s="274"/>
      <c r="M209" s="274"/>
      <c r="O209" s="274"/>
    </row>
    <row r="210" spans="1:15">
      <c r="A210" s="190">
        <v>4</v>
      </c>
      <c r="B210" s="190">
        <v>7</v>
      </c>
      <c r="C210" s="190">
        <v>1</v>
      </c>
      <c r="D210" s="190">
        <v>49051</v>
      </c>
      <c r="E210" s="191" t="s">
        <v>200</v>
      </c>
      <c r="F210" s="159">
        <v>50850</v>
      </c>
      <c r="G210" s="159">
        <v>58755</v>
      </c>
      <c r="H210" s="159">
        <f t="shared" si="3"/>
        <v>7905</v>
      </c>
      <c r="I210" s="159">
        <v>49369</v>
      </c>
      <c r="L210" s="274"/>
      <c r="M210" s="274"/>
      <c r="O210" s="274"/>
    </row>
    <row r="211" spans="1:15">
      <c r="A211" s="190">
        <v>4</v>
      </c>
      <c r="B211" s="190">
        <v>7</v>
      </c>
      <c r="C211" s="190">
        <v>1</v>
      </c>
      <c r="D211" s="190">
        <v>49052</v>
      </c>
      <c r="E211" s="191" t="s">
        <v>201</v>
      </c>
      <c r="F211" s="159">
        <v>130211</v>
      </c>
      <c r="G211" s="159">
        <v>123770</v>
      </c>
      <c r="H211" s="159">
        <f t="shared" si="3"/>
        <v>-6441</v>
      </c>
      <c r="I211" s="159">
        <v>126418</v>
      </c>
      <c r="L211" s="274"/>
      <c r="M211" s="274"/>
      <c r="O211" s="274"/>
    </row>
    <row r="212" spans="1:15">
      <c r="A212" s="190">
        <v>4</v>
      </c>
      <c r="B212" s="190">
        <v>7</v>
      </c>
      <c r="C212" s="190">
        <v>1</v>
      </c>
      <c r="D212" s="190">
        <v>49053</v>
      </c>
      <c r="E212" s="191" t="s">
        <v>542</v>
      </c>
      <c r="F212" s="159">
        <v>10000000</v>
      </c>
      <c r="G212" s="159">
        <v>9613381</v>
      </c>
      <c r="H212" s="159">
        <f t="shared" si="3"/>
        <v>-386619</v>
      </c>
      <c r="I212" s="159">
        <v>9466234</v>
      </c>
      <c r="L212" s="274"/>
      <c r="M212" s="274"/>
      <c r="O212" s="274"/>
    </row>
    <row r="213" spans="1:15">
      <c r="A213" s="190">
        <v>4</v>
      </c>
      <c r="B213" s="190">
        <v>7</v>
      </c>
      <c r="C213" s="190">
        <v>1</v>
      </c>
      <c r="D213" s="190">
        <v>49061</v>
      </c>
      <c r="E213" s="191" t="s">
        <v>110</v>
      </c>
      <c r="F213" s="159">
        <v>1411000</v>
      </c>
      <c r="G213" s="159">
        <v>875999</v>
      </c>
      <c r="H213" s="159">
        <f t="shared" si="3"/>
        <v>-535001</v>
      </c>
      <c r="I213" s="159">
        <v>683227</v>
      </c>
      <c r="L213" s="274"/>
      <c r="M213" s="274"/>
      <c r="O213" s="274"/>
    </row>
    <row r="214" spans="1:15">
      <c r="A214" s="190">
        <v>4</v>
      </c>
      <c r="B214" s="190">
        <v>7</v>
      </c>
      <c r="C214" s="190">
        <v>1</v>
      </c>
      <c r="D214" s="190">
        <v>49071</v>
      </c>
      <c r="E214" s="191" t="s">
        <v>657</v>
      </c>
      <c r="F214" s="159">
        <v>50000</v>
      </c>
      <c r="G214" s="159">
        <v>1050</v>
      </c>
      <c r="H214" s="159">
        <f t="shared" si="3"/>
        <v>-48950</v>
      </c>
      <c r="I214" s="159">
        <v>31265</v>
      </c>
      <c r="L214" s="274"/>
      <c r="M214" s="274"/>
      <c r="O214" s="274"/>
    </row>
    <row r="215" spans="1:15">
      <c r="A215" s="190">
        <v>4</v>
      </c>
      <c r="B215" s="190">
        <v>7</v>
      </c>
      <c r="C215" s="190">
        <v>1</v>
      </c>
      <c r="D215" s="190">
        <v>49072</v>
      </c>
      <c r="E215" s="191" t="s">
        <v>913</v>
      </c>
      <c r="F215" s="159">
        <v>0</v>
      </c>
      <c r="G215" s="159">
        <v>51684</v>
      </c>
      <c r="H215" s="159">
        <f t="shared" si="3"/>
        <v>51684</v>
      </c>
      <c r="I215" s="159">
        <v>0</v>
      </c>
      <c r="L215" s="274"/>
      <c r="M215" s="274"/>
      <c r="O215" s="274"/>
    </row>
    <row r="216" spans="1:15">
      <c r="A216" s="190">
        <v>4</v>
      </c>
      <c r="B216" s="190">
        <v>7</v>
      </c>
      <c r="C216" s="190">
        <v>1</v>
      </c>
      <c r="D216" s="190">
        <v>49081</v>
      </c>
      <c r="E216" s="191" t="s">
        <v>543</v>
      </c>
      <c r="F216" s="159">
        <v>3760000</v>
      </c>
      <c r="G216" s="159">
        <v>3937293</v>
      </c>
      <c r="H216" s="159">
        <f t="shared" si="3"/>
        <v>177293</v>
      </c>
      <c r="I216" s="159">
        <v>3100948</v>
      </c>
      <c r="L216" s="274"/>
      <c r="M216" s="274"/>
      <c r="O216" s="274"/>
    </row>
    <row r="217" spans="1:15">
      <c r="A217" s="190">
        <v>4</v>
      </c>
      <c r="B217" s="190">
        <v>7</v>
      </c>
      <c r="C217" s="190">
        <v>1</v>
      </c>
      <c r="D217" s="190">
        <v>49082</v>
      </c>
      <c r="E217" s="191" t="s">
        <v>544</v>
      </c>
      <c r="F217" s="159">
        <v>2000000</v>
      </c>
      <c r="G217" s="159">
        <v>2130491</v>
      </c>
      <c r="H217" s="159">
        <f t="shared" si="3"/>
        <v>130491</v>
      </c>
      <c r="I217" s="159">
        <v>250174</v>
      </c>
      <c r="L217" s="274"/>
      <c r="M217" s="274"/>
      <c r="O217" s="274"/>
    </row>
    <row r="218" spans="1:15">
      <c r="A218" s="190">
        <v>4</v>
      </c>
      <c r="B218" s="190">
        <v>7</v>
      </c>
      <c r="C218" s="190">
        <v>1</v>
      </c>
      <c r="D218" s="190">
        <v>49083</v>
      </c>
      <c r="E218" s="191" t="s">
        <v>820</v>
      </c>
      <c r="F218" s="159">
        <v>0</v>
      </c>
      <c r="G218" s="159">
        <v>1767253</v>
      </c>
      <c r="H218" s="159">
        <f t="shared" si="3"/>
        <v>1767253</v>
      </c>
      <c r="I218" s="159">
        <v>264681</v>
      </c>
      <c r="L218" s="274"/>
      <c r="M218" s="274"/>
      <c r="O218" s="274"/>
    </row>
    <row r="219" spans="1:15">
      <c r="A219" s="190">
        <v>4</v>
      </c>
      <c r="B219" s="190">
        <v>7</v>
      </c>
      <c r="C219" s="190">
        <v>2</v>
      </c>
      <c r="D219" s="190">
        <v>49902</v>
      </c>
      <c r="E219" s="191" t="s">
        <v>111</v>
      </c>
      <c r="F219" s="159">
        <v>200000</v>
      </c>
      <c r="G219" s="159">
        <v>140605</v>
      </c>
      <c r="H219" s="159">
        <f t="shared" si="3"/>
        <v>-59395</v>
      </c>
      <c r="I219" s="159">
        <v>123465</v>
      </c>
      <c r="L219" s="274"/>
      <c r="M219" s="274"/>
      <c r="O219" s="274"/>
    </row>
    <row r="220" spans="1:15">
      <c r="A220" s="190">
        <v>4</v>
      </c>
      <c r="B220" s="190">
        <v>7</v>
      </c>
      <c r="C220" s="190">
        <v>2</v>
      </c>
      <c r="D220" s="190">
        <v>49903</v>
      </c>
      <c r="E220" s="191" t="s">
        <v>545</v>
      </c>
      <c r="F220" s="159">
        <v>15000</v>
      </c>
      <c r="G220" s="159">
        <v>2939</v>
      </c>
      <c r="H220" s="159">
        <f t="shared" si="3"/>
        <v>-12061</v>
      </c>
      <c r="I220" s="159">
        <v>2733</v>
      </c>
      <c r="L220" s="274"/>
      <c r="M220" s="274"/>
      <c r="O220" s="274"/>
    </row>
    <row r="221" spans="1:15">
      <c r="A221" s="190">
        <v>4</v>
      </c>
      <c r="B221" s="190">
        <v>7</v>
      </c>
      <c r="C221" s="190">
        <v>2</v>
      </c>
      <c r="D221" s="190">
        <v>49906</v>
      </c>
      <c r="E221" s="191" t="s">
        <v>202</v>
      </c>
      <c r="F221" s="159">
        <v>573500</v>
      </c>
      <c r="G221" s="159">
        <v>738610</v>
      </c>
      <c r="H221" s="159">
        <f t="shared" si="3"/>
        <v>165110</v>
      </c>
      <c r="I221" s="159">
        <v>909787</v>
      </c>
      <c r="L221" s="274"/>
      <c r="M221" s="274"/>
      <c r="O221" s="274"/>
    </row>
    <row r="222" spans="1:15">
      <c r="A222" s="190">
        <v>4</v>
      </c>
      <c r="B222" s="190">
        <v>7</v>
      </c>
      <c r="C222" s="190">
        <v>2</v>
      </c>
      <c r="D222" s="190">
        <v>49913</v>
      </c>
      <c r="E222" s="191" t="s">
        <v>397</v>
      </c>
      <c r="F222" s="159">
        <v>0</v>
      </c>
      <c r="G222" s="159">
        <v>37682</v>
      </c>
      <c r="H222" s="159">
        <f t="shared" si="3"/>
        <v>37682</v>
      </c>
      <c r="I222" s="159">
        <v>308436</v>
      </c>
      <c r="L222" s="274"/>
      <c r="M222" s="274"/>
      <c r="O222" s="274"/>
    </row>
    <row r="223" spans="1:15">
      <c r="A223" s="190">
        <v>4</v>
      </c>
      <c r="B223" s="190">
        <v>7</v>
      </c>
      <c r="C223" s="190">
        <v>2</v>
      </c>
      <c r="D223" s="190">
        <v>49914</v>
      </c>
      <c r="E223" s="191" t="s">
        <v>398</v>
      </c>
      <c r="F223" s="159">
        <v>0</v>
      </c>
      <c r="G223" s="159">
        <v>53810</v>
      </c>
      <c r="H223" s="159">
        <f t="shared" si="3"/>
        <v>53810</v>
      </c>
      <c r="I223" s="159">
        <v>149346</v>
      </c>
      <c r="L223" s="274"/>
      <c r="M223" s="274"/>
      <c r="O223" s="274"/>
    </row>
    <row r="224" spans="1:15">
      <c r="A224" s="190">
        <v>4</v>
      </c>
      <c r="B224" s="190">
        <v>7</v>
      </c>
      <c r="C224" s="190">
        <v>2</v>
      </c>
      <c r="D224" s="190">
        <v>49919</v>
      </c>
      <c r="E224" s="191" t="s">
        <v>914</v>
      </c>
      <c r="F224" s="159">
        <v>100000</v>
      </c>
      <c r="G224" s="159">
        <v>462850</v>
      </c>
      <c r="H224" s="159">
        <f t="shared" si="3"/>
        <v>362850</v>
      </c>
      <c r="I224" s="159">
        <v>62134</v>
      </c>
      <c r="L224" s="274"/>
      <c r="M224" s="274"/>
      <c r="O224" s="274"/>
    </row>
    <row r="225" spans="1:15">
      <c r="A225" s="190">
        <v>4</v>
      </c>
      <c r="B225" s="190">
        <v>7</v>
      </c>
      <c r="C225" s="190">
        <v>2</v>
      </c>
      <c r="D225" s="190">
        <v>49920</v>
      </c>
      <c r="E225" s="191" t="s">
        <v>915</v>
      </c>
      <c r="F225" s="159">
        <v>0</v>
      </c>
      <c r="G225" s="159">
        <v>0</v>
      </c>
      <c r="H225" s="159">
        <f t="shared" si="3"/>
        <v>0</v>
      </c>
      <c r="I225" s="159">
        <v>114924</v>
      </c>
      <c r="L225" s="274"/>
      <c r="M225" s="274"/>
      <c r="O225" s="274"/>
    </row>
    <row r="226" spans="1:15">
      <c r="A226" s="190">
        <v>4</v>
      </c>
      <c r="B226" s="190">
        <v>7</v>
      </c>
      <c r="C226" s="190">
        <v>2</v>
      </c>
      <c r="D226" s="190">
        <v>49999</v>
      </c>
      <c r="E226" s="191" t="s">
        <v>203</v>
      </c>
      <c r="F226" s="159">
        <v>109134000</v>
      </c>
      <c r="G226" s="159">
        <v>4335037</v>
      </c>
      <c r="H226" s="159">
        <f t="shared" si="3"/>
        <v>-104798963</v>
      </c>
      <c r="I226" s="159">
        <v>3330766</v>
      </c>
      <c r="L226" s="274"/>
      <c r="M226" s="274"/>
      <c r="O226" s="274"/>
    </row>
    <row r="227" spans="1:15">
      <c r="A227" s="190">
        <v>4</v>
      </c>
      <c r="B227" s="190">
        <v>7</v>
      </c>
      <c r="C227" s="190">
        <v>3</v>
      </c>
      <c r="D227" s="190">
        <v>49908</v>
      </c>
      <c r="E227" s="191" t="s">
        <v>314</v>
      </c>
      <c r="F227" s="159">
        <v>0</v>
      </c>
      <c r="G227" s="159">
        <v>195847</v>
      </c>
      <c r="H227" s="159">
        <f t="shared" si="3"/>
        <v>195847</v>
      </c>
      <c r="I227" s="159">
        <v>291637</v>
      </c>
      <c r="L227" s="274"/>
      <c r="M227" s="274"/>
      <c r="O227" s="274"/>
    </row>
    <row r="228" spans="1:15">
      <c r="A228" s="181"/>
      <c r="B228" s="181"/>
      <c r="C228" s="181"/>
      <c r="D228" s="181"/>
      <c r="E228" s="182" t="s">
        <v>27</v>
      </c>
      <c r="F228" s="183">
        <f>SUM(F5:F227)</f>
        <v>2924425000</v>
      </c>
      <c r="G228" s="183">
        <f>SUM(G5:G227)</f>
        <v>2688245718</v>
      </c>
      <c r="H228" s="183">
        <f>G228-F228</f>
        <v>-236179282</v>
      </c>
      <c r="I228" s="183">
        <f>SUM(I5:I227)</f>
        <v>3026094034</v>
      </c>
    </row>
    <row r="229" spans="1:15">
      <c r="F229"/>
      <c r="G229"/>
      <c r="H229"/>
      <c r="I229"/>
    </row>
    <row r="230" spans="1:15">
      <c r="F230"/>
      <c r="G230"/>
      <c r="H230"/>
      <c r="I230"/>
    </row>
    <row r="231" spans="1:15">
      <c r="F231" s="166"/>
      <c r="G231" s="166"/>
      <c r="H231" s="166"/>
      <c r="I231" s="166"/>
    </row>
  </sheetData>
  <mergeCells count="5">
    <mergeCell ref="A1:I1"/>
    <mergeCell ref="A3:D3"/>
    <mergeCell ref="E3:E4"/>
    <mergeCell ref="F3:H3"/>
    <mergeCell ref="I3:I4"/>
  </mergeCells>
  <pageMargins left="0.29166666666666702" right="0.26041666666666702" top="0.84375" bottom="0.6" header="0.25" footer="0.37"/>
  <pageSetup paperSize="9" scale="88" orientation="portrait" r:id="rId1"/>
  <headerFooter>
    <oddHeader>&amp;R&amp;"Times New Roman,Regular"Kingdom of Bahrain
Consolidated Final Account
For The Year Ended 31 December 2025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6"/>
  <dimension ref="A1:I20"/>
  <sheetViews>
    <sheetView view="pageBreakPreview" zoomScaleNormal="100" zoomScaleSheetLayoutView="100" workbookViewId="0">
      <selection activeCell="Q46" sqref="Q46"/>
    </sheetView>
  </sheetViews>
  <sheetFormatPr defaultColWidth="9.140625" defaultRowHeight="12.75"/>
  <cols>
    <col min="1" max="1" width="29.140625" style="7" customWidth="1"/>
    <col min="2" max="2" width="14.85546875" style="44" bestFit="1" customWidth="1"/>
    <col min="3" max="3" width="0.140625" style="44" customWidth="1"/>
    <col min="4" max="4" width="14.85546875" style="8" bestFit="1" customWidth="1"/>
    <col min="5" max="5" width="14.7109375" style="8" hidden="1" customWidth="1"/>
    <col min="6" max="6" width="14" style="44" customWidth="1"/>
    <col min="7" max="7" width="16.7109375" style="44" customWidth="1"/>
    <col min="8" max="8" width="14.85546875" style="44" customWidth="1"/>
    <col min="9" max="9" width="23.140625" style="44" customWidth="1"/>
    <col min="10" max="16384" width="9.140625" style="8"/>
  </cols>
  <sheetData>
    <row r="1" spans="1:9" ht="22.5" customHeight="1">
      <c r="A1" s="301" t="s">
        <v>521</v>
      </c>
      <c r="B1" s="302"/>
      <c r="C1" s="302"/>
      <c r="D1" s="302"/>
      <c r="E1" s="302"/>
      <c r="F1" s="302"/>
      <c r="G1" s="302"/>
      <c r="H1" s="302"/>
      <c r="I1" s="302"/>
    </row>
    <row r="2" spans="1:9" ht="14.25" customHeight="1">
      <c r="A2" s="229"/>
      <c r="B2" s="230"/>
      <c r="C2" s="230"/>
      <c r="D2" s="231"/>
      <c r="E2" s="231"/>
      <c r="F2" s="230"/>
      <c r="G2" s="230"/>
      <c r="H2" s="230"/>
      <c r="I2" s="232" t="s">
        <v>46</v>
      </c>
    </row>
    <row r="3" spans="1:9" s="39" customFormat="1" ht="59.45" customHeight="1">
      <c r="A3" s="55" t="s">
        <v>28</v>
      </c>
      <c r="B3" s="55" t="s">
        <v>63</v>
      </c>
      <c r="C3" s="55" t="s">
        <v>589</v>
      </c>
      <c r="D3" s="55" t="s">
        <v>58</v>
      </c>
      <c r="E3" s="55" t="s">
        <v>36</v>
      </c>
      <c r="F3" s="55" t="s">
        <v>293</v>
      </c>
      <c r="G3" s="55" t="s">
        <v>37</v>
      </c>
      <c r="H3" s="55" t="s">
        <v>357</v>
      </c>
      <c r="I3" s="55" t="s">
        <v>38</v>
      </c>
    </row>
    <row r="4" spans="1:9" s="39" customFormat="1" ht="5.25" customHeight="1">
      <c r="A4" s="133"/>
      <c r="B4" s="133"/>
      <c r="C4" s="133"/>
      <c r="D4" s="133"/>
      <c r="E4" s="133"/>
      <c r="F4" s="133"/>
      <c r="G4" s="133"/>
      <c r="H4" s="133"/>
      <c r="I4" s="133"/>
    </row>
    <row r="5" spans="1:9" s="40" customFormat="1" ht="22.5" customHeight="1">
      <c r="A5" s="134" t="s">
        <v>33</v>
      </c>
      <c r="B5" s="135"/>
      <c r="C5" s="135"/>
      <c r="D5" s="135"/>
      <c r="E5" s="135"/>
      <c r="F5" s="135"/>
      <c r="G5" s="135"/>
      <c r="H5" s="135"/>
      <c r="I5" s="135"/>
    </row>
    <row r="6" spans="1:9" s="40" customFormat="1" ht="22.5" customHeight="1">
      <c r="A6" s="233" t="s">
        <v>17</v>
      </c>
      <c r="B6" s="234">
        <v>1325059363</v>
      </c>
      <c r="C6" s="192" t="s">
        <v>144</v>
      </c>
      <c r="D6" s="192">
        <v>70194442</v>
      </c>
      <c r="E6" s="163">
        <f>SUM(B6:D6)</f>
        <v>1395253805</v>
      </c>
      <c r="F6" s="235">
        <v>0</v>
      </c>
      <c r="G6" s="192">
        <f>B6+D6+F6</f>
        <v>1395253805</v>
      </c>
      <c r="H6" s="192">
        <v>1424355500</v>
      </c>
      <c r="I6" s="198">
        <f>G6-H6</f>
        <v>-29101695</v>
      </c>
    </row>
    <row r="7" spans="1:9" s="40" customFormat="1" ht="22.5" customHeight="1">
      <c r="A7" s="233" t="s">
        <v>18</v>
      </c>
      <c r="B7" s="234">
        <v>229530032</v>
      </c>
      <c r="C7" s="192" t="s">
        <v>144</v>
      </c>
      <c r="D7" s="192">
        <v>18985516</v>
      </c>
      <c r="E7" s="163">
        <f t="shared" ref="E7:E12" si="0">SUM(B7:D7)</f>
        <v>248515548</v>
      </c>
      <c r="F7" s="235">
        <v>0</v>
      </c>
      <c r="G7" s="192">
        <f t="shared" ref="G7:G12" si="1">B7+D7+F7</f>
        <v>248515548</v>
      </c>
      <c r="H7" s="192">
        <v>280435335</v>
      </c>
      <c r="I7" s="198">
        <f>G7-H7</f>
        <v>-31919787</v>
      </c>
    </row>
    <row r="8" spans="1:9" s="40" customFormat="1" ht="22.5" customHeight="1">
      <c r="A8" s="233" t="s">
        <v>19</v>
      </c>
      <c r="B8" s="234">
        <v>54770115</v>
      </c>
      <c r="C8" s="192" t="s">
        <v>144</v>
      </c>
      <c r="D8" s="192">
        <v>3932365</v>
      </c>
      <c r="E8" s="163">
        <f t="shared" si="0"/>
        <v>58702480</v>
      </c>
      <c r="F8" s="235">
        <v>0</v>
      </c>
      <c r="G8" s="192">
        <f t="shared" si="1"/>
        <v>58702480</v>
      </c>
      <c r="H8" s="192">
        <v>90446125</v>
      </c>
      <c r="I8" s="198">
        <f t="shared" ref="I8:I12" si="2">G8-H8</f>
        <v>-31743645</v>
      </c>
    </row>
    <row r="9" spans="1:9" s="40" customFormat="1" ht="22.5" customHeight="1">
      <c r="A9" s="233" t="s">
        <v>20</v>
      </c>
      <c r="B9" s="234">
        <v>15288175</v>
      </c>
      <c r="C9" s="192" t="s">
        <v>144</v>
      </c>
      <c r="D9" s="192">
        <v>21449825</v>
      </c>
      <c r="E9" s="163">
        <f t="shared" si="0"/>
        <v>36738000</v>
      </c>
      <c r="F9" s="235">
        <v>0</v>
      </c>
      <c r="G9" s="192">
        <f t="shared" si="1"/>
        <v>36738000</v>
      </c>
      <c r="H9" s="192">
        <v>37140245</v>
      </c>
      <c r="I9" s="198">
        <f t="shared" si="2"/>
        <v>-402245</v>
      </c>
    </row>
    <row r="10" spans="1:9" s="40" customFormat="1" ht="22.5" customHeight="1">
      <c r="A10" s="233" t="s">
        <v>21</v>
      </c>
      <c r="B10" s="234">
        <v>37527479</v>
      </c>
      <c r="C10" s="192" t="s">
        <v>144</v>
      </c>
      <c r="D10" s="192">
        <v>-5054685</v>
      </c>
      <c r="E10" s="163">
        <f t="shared" si="0"/>
        <v>32472794</v>
      </c>
      <c r="F10" s="235">
        <v>0</v>
      </c>
      <c r="G10" s="192">
        <f t="shared" si="1"/>
        <v>32472794</v>
      </c>
      <c r="H10" s="192">
        <v>46255627</v>
      </c>
      <c r="I10" s="198">
        <f t="shared" si="2"/>
        <v>-13782833</v>
      </c>
    </row>
    <row r="11" spans="1:9" s="40" customFormat="1" ht="22.5" customHeight="1">
      <c r="A11" s="233" t="s">
        <v>22</v>
      </c>
      <c r="B11" s="234">
        <v>906611285</v>
      </c>
      <c r="C11" s="192">
        <v>0</v>
      </c>
      <c r="D11" s="192">
        <v>-153125663</v>
      </c>
      <c r="E11" s="163">
        <f t="shared" si="0"/>
        <v>753485622</v>
      </c>
      <c r="F11" s="235">
        <v>0</v>
      </c>
      <c r="G11" s="192">
        <f t="shared" si="1"/>
        <v>753485622</v>
      </c>
      <c r="H11" s="192">
        <v>677688218</v>
      </c>
      <c r="I11" s="198">
        <f t="shared" si="2"/>
        <v>75797404</v>
      </c>
    </row>
    <row r="12" spans="1:9" s="40" customFormat="1" ht="22.5" customHeight="1">
      <c r="A12" s="233" t="s">
        <v>317</v>
      </c>
      <c r="B12" s="234">
        <v>1535886551</v>
      </c>
      <c r="C12" s="192" t="s">
        <v>144</v>
      </c>
      <c r="D12" s="192">
        <v>21686603</v>
      </c>
      <c r="E12" s="163">
        <f t="shared" si="0"/>
        <v>1557573154</v>
      </c>
      <c r="F12" s="235">
        <v>0</v>
      </c>
      <c r="G12" s="192">
        <f t="shared" si="1"/>
        <v>1557573154</v>
      </c>
      <c r="H12" s="192">
        <v>1580147154</v>
      </c>
      <c r="I12" s="198">
        <f t="shared" si="2"/>
        <v>-22574000</v>
      </c>
    </row>
    <row r="13" spans="1:9" ht="22.5" customHeight="1">
      <c r="A13" s="134" t="s">
        <v>31</v>
      </c>
      <c r="B13" s="199">
        <f>SUM(B6:B12)</f>
        <v>4104673000</v>
      </c>
      <c r="C13" s="199">
        <f>SUM(C6:C12)</f>
        <v>0</v>
      </c>
      <c r="D13" s="195">
        <f t="shared" ref="D13:I13" si="3">SUM(D6:D12)</f>
        <v>-21931597</v>
      </c>
      <c r="E13" s="199">
        <f t="shared" si="3"/>
        <v>4082741403</v>
      </c>
      <c r="F13" s="195">
        <f t="shared" si="3"/>
        <v>0</v>
      </c>
      <c r="G13" s="199">
        <f t="shared" si="3"/>
        <v>4082741403</v>
      </c>
      <c r="H13" s="199">
        <f t="shared" si="3"/>
        <v>4136468204</v>
      </c>
      <c r="I13" s="199">
        <f t="shared" si="3"/>
        <v>-53726801</v>
      </c>
    </row>
    <row r="14" spans="1:9" ht="3" customHeight="1">
      <c r="A14" s="41"/>
      <c r="B14" s="59"/>
      <c r="C14" s="60"/>
      <c r="D14" s="59"/>
      <c r="E14" s="59"/>
      <c r="F14" s="59"/>
      <c r="G14" s="59"/>
      <c r="H14" s="59"/>
      <c r="I14" s="59"/>
    </row>
    <row r="15" spans="1:9" ht="22.5" customHeight="1">
      <c r="A15" s="134" t="s">
        <v>23</v>
      </c>
      <c r="B15" s="192">
        <v>275000000</v>
      </c>
      <c r="C15" s="192" t="s">
        <v>144</v>
      </c>
      <c r="D15" s="192">
        <v>21931597</v>
      </c>
      <c r="E15" s="234">
        <f>SUM(B15:D15)</f>
        <v>296931597</v>
      </c>
      <c r="F15" s="192">
        <v>21000000</v>
      </c>
      <c r="G15" s="192">
        <f>F15+E15</f>
        <v>317931597</v>
      </c>
      <c r="H15" s="192">
        <v>317931596</v>
      </c>
      <c r="I15" s="192">
        <f>G15-H15</f>
        <v>1</v>
      </c>
    </row>
    <row r="16" spans="1:9" ht="3" customHeight="1">
      <c r="A16" s="41"/>
      <c r="B16" s="61"/>
      <c r="C16" s="60"/>
      <c r="D16" s="62"/>
      <c r="E16" s="61"/>
      <c r="F16" s="61"/>
      <c r="G16" s="61"/>
      <c r="H16" s="61"/>
      <c r="I16" s="61"/>
    </row>
    <row r="17" spans="1:9" ht="22.5" customHeight="1">
      <c r="A17" s="134" t="s">
        <v>32</v>
      </c>
      <c r="B17" s="199">
        <f>SUM(B13:B15)</f>
        <v>4379673000</v>
      </c>
      <c r="C17" s="195">
        <f>SUM(C13:C15)</f>
        <v>0</v>
      </c>
      <c r="D17" s="195">
        <f t="shared" ref="D17:I17" si="4">SUM(D13:D15)</f>
        <v>0</v>
      </c>
      <c r="E17" s="199">
        <f t="shared" si="4"/>
        <v>4379673000</v>
      </c>
      <c r="F17" s="199">
        <f t="shared" si="4"/>
        <v>21000000</v>
      </c>
      <c r="G17" s="199">
        <f t="shared" si="4"/>
        <v>4400673000</v>
      </c>
      <c r="H17" s="199">
        <f t="shared" si="4"/>
        <v>4454399800</v>
      </c>
      <c r="I17" s="199">
        <f t="shared" si="4"/>
        <v>-53726800</v>
      </c>
    </row>
    <row r="18" spans="1:9" ht="18.75">
      <c r="A18" s="85"/>
      <c r="B18" s="42"/>
      <c r="C18" s="42"/>
      <c r="D18" s="300"/>
      <c r="E18" s="300"/>
      <c r="F18" s="300"/>
      <c r="G18" s="300"/>
      <c r="H18" s="93"/>
      <c r="I18" s="93"/>
    </row>
    <row r="19" spans="1:9" ht="16.5">
      <c r="A19" s="43"/>
    </row>
    <row r="20" spans="1:9" ht="18.75">
      <c r="B20" s="45"/>
      <c r="C20" s="45"/>
      <c r="D20" s="92"/>
      <c r="E20" s="92"/>
      <c r="F20" s="45"/>
      <c r="G20" s="45"/>
      <c r="H20" s="45"/>
      <c r="I20" s="45"/>
    </row>
  </sheetData>
  <mergeCells count="2">
    <mergeCell ref="D18:G18"/>
    <mergeCell ref="A1:I1"/>
  </mergeCells>
  <phoneticPr fontId="0" type="noConversion"/>
  <printOptions horizontalCentered="1"/>
  <pageMargins left="0.28999999999999998" right="0.33333333333333298" top="0.82291666666666696" bottom="0.74" header="0.25" footer="0.5"/>
  <pageSetup paperSize="9" orientation="landscape" r:id="rId1"/>
  <headerFooter>
    <oddHeader>&amp;R&amp;"Times New Roman,Regular"Kingdom of Bahrain
Consolidated Final Account
For The Year Ended 31 December 2025</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G163"/>
  <sheetViews>
    <sheetView view="pageBreakPreview" zoomScale="130" zoomScaleNormal="100" zoomScaleSheetLayoutView="130" zoomScalePageLayoutView="110" workbookViewId="0">
      <selection activeCell="Q46" sqref="Q46"/>
    </sheetView>
  </sheetViews>
  <sheetFormatPr defaultRowHeight="12.75"/>
  <cols>
    <col min="1" max="1" width="52" customWidth="1"/>
    <col min="2" max="2" width="12.140625" bestFit="1" customWidth="1"/>
    <col min="3" max="3" width="11.28515625" bestFit="1" customWidth="1"/>
    <col min="4" max="4" width="11.28515625" customWidth="1"/>
    <col min="5" max="5" width="13.85546875" bestFit="1" customWidth="1"/>
    <col min="6" max="6" width="9.7109375" hidden="1" customWidth="1"/>
    <col min="7" max="7" width="12" hidden="1" customWidth="1"/>
  </cols>
  <sheetData>
    <row r="1" spans="1:7" ht="21.75" customHeight="1">
      <c r="A1" s="303" t="s">
        <v>518</v>
      </c>
      <c r="B1" s="304"/>
      <c r="C1" s="304"/>
      <c r="D1" s="304"/>
      <c r="E1" s="304"/>
      <c r="F1" s="304"/>
      <c r="G1" s="305"/>
    </row>
    <row r="2" spans="1:7" ht="15" customHeight="1">
      <c r="G2" s="38" t="s">
        <v>46</v>
      </c>
    </row>
    <row r="3" spans="1:7" ht="72">
      <c r="A3" s="57" t="s">
        <v>320</v>
      </c>
      <c r="B3" s="57" t="s">
        <v>65</v>
      </c>
      <c r="C3" s="57" t="s">
        <v>55</v>
      </c>
      <c r="D3" s="57" t="s">
        <v>293</v>
      </c>
      <c r="E3" s="57" t="s">
        <v>36</v>
      </c>
      <c r="F3" s="67" t="s">
        <v>360</v>
      </c>
      <c r="G3" s="57" t="s">
        <v>37</v>
      </c>
    </row>
    <row r="4" spans="1:7">
      <c r="A4" s="15"/>
      <c r="B4" s="15"/>
      <c r="C4" s="14"/>
      <c r="D4" s="14"/>
      <c r="E4" s="14"/>
      <c r="F4" s="46"/>
      <c r="G4" s="15"/>
    </row>
    <row r="5" spans="1:7" s="98" customFormat="1" ht="18" customHeight="1">
      <c r="A5" s="273" t="s">
        <v>451</v>
      </c>
      <c r="B5" s="179">
        <f>SUM(B6:B39)</f>
        <v>262169000</v>
      </c>
      <c r="C5" s="202">
        <f>SUM(C6:C39)</f>
        <v>-48229826</v>
      </c>
      <c r="D5" s="201">
        <f>SUM(D6:D8)</f>
        <v>0</v>
      </c>
      <c r="E5" s="179">
        <f>SUM(E6:E39)</f>
        <v>213939174</v>
      </c>
      <c r="F5" s="97">
        <f>SUM(F6:F39)</f>
        <v>0</v>
      </c>
      <c r="G5" s="97">
        <f>SUM(G6:G39)</f>
        <v>0</v>
      </c>
    </row>
    <row r="6" spans="1:7">
      <c r="A6" s="90" t="s">
        <v>803</v>
      </c>
      <c r="B6" s="95">
        <v>19736000</v>
      </c>
      <c r="C6" s="96">
        <v>42020</v>
      </c>
      <c r="D6" s="200">
        <v>0</v>
      </c>
      <c r="E6" s="95">
        <f t="shared" ref="E6:E39" si="0">SUM(B6:D6)</f>
        <v>19778020</v>
      </c>
      <c r="F6" s="96"/>
      <c r="G6" s="95"/>
    </row>
    <row r="7" spans="1:7">
      <c r="A7" s="90" t="s">
        <v>513</v>
      </c>
      <c r="B7" s="95">
        <v>1345000</v>
      </c>
      <c r="C7" s="96">
        <v>575177</v>
      </c>
      <c r="D7" s="200">
        <v>0</v>
      </c>
      <c r="E7" s="95">
        <f t="shared" si="0"/>
        <v>1920177</v>
      </c>
      <c r="F7" s="96"/>
      <c r="G7" s="95"/>
    </row>
    <row r="8" spans="1:7">
      <c r="A8" s="90" t="s">
        <v>452</v>
      </c>
      <c r="B8" s="95">
        <v>649000</v>
      </c>
      <c r="C8" s="96">
        <v>29562</v>
      </c>
      <c r="D8" s="200">
        <v>0</v>
      </c>
      <c r="E8" s="95">
        <f t="shared" si="0"/>
        <v>678562</v>
      </c>
      <c r="F8" s="96"/>
      <c r="G8" s="95"/>
    </row>
    <row r="9" spans="1:7">
      <c r="A9" s="90" t="s">
        <v>453</v>
      </c>
      <c r="B9" s="95">
        <v>2298000</v>
      </c>
      <c r="C9" s="96">
        <v>287952</v>
      </c>
      <c r="D9" s="200">
        <v>0</v>
      </c>
      <c r="E9" s="95">
        <f t="shared" si="0"/>
        <v>2585952</v>
      </c>
      <c r="F9" s="96"/>
      <c r="G9" s="95"/>
    </row>
    <row r="10" spans="1:7">
      <c r="A10" s="90" t="s">
        <v>652</v>
      </c>
      <c r="B10" s="95">
        <v>262000</v>
      </c>
      <c r="C10" s="96">
        <v>0</v>
      </c>
      <c r="D10" s="200">
        <v>0</v>
      </c>
      <c r="E10" s="95">
        <f t="shared" si="0"/>
        <v>262000</v>
      </c>
      <c r="F10" s="96"/>
      <c r="G10" s="95"/>
    </row>
    <row r="11" spans="1:7">
      <c r="A11" s="90" t="s">
        <v>142</v>
      </c>
      <c r="B11" s="95">
        <v>2422000</v>
      </c>
      <c r="C11" s="95">
        <v>304547</v>
      </c>
      <c r="D11" s="200">
        <v>0</v>
      </c>
      <c r="E11" s="95">
        <f t="shared" si="0"/>
        <v>2726547</v>
      </c>
      <c r="F11" s="96"/>
      <c r="G11" s="95"/>
    </row>
    <row r="12" spans="1:7">
      <c r="A12" s="90" t="s">
        <v>805</v>
      </c>
      <c r="B12" s="95">
        <v>1489000</v>
      </c>
      <c r="C12" s="95">
        <v>2591</v>
      </c>
      <c r="D12" s="200">
        <v>0</v>
      </c>
      <c r="E12" s="95">
        <f t="shared" si="0"/>
        <v>1491591</v>
      </c>
      <c r="F12" s="96"/>
      <c r="G12" s="95"/>
    </row>
    <row r="13" spans="1:7">
      <c r="A13" s="90" t="s">
        <v>52</v>
      </c>
      <c r="B13" s="95">
        <v>10700000</v>
      </c>
      <c r="C13" s="96">
        <v>0</v>
      </c>
      <c r="D13" s="200">
        <v>0</v>
      </c>
      <c r="E13" s="95">
        <f t="shared" si="0"/>
        <v>10700000</v>
      </c>
      <c r="F13" s="96"/>
      <c r="G13" s="95"/>
    </row>
    <row r="14" spans="1:7">
      <c r="A14" s="90" t="s">
        <v>454</v>
      </c>
      <c r="B14" s="95">
        <v>11974000</v>
      </c>
      <c r="C14" s="96">
        <v>137600</v>
      </c>
      <c r="D14" s="200">
        <v>0</v>
      </c>
      <c r="E14" s="95">
        <f t="shared" si="0"/>
        <v>12111600</v>
      </c>
      <c r="F14" s="96"/>
      <c r="G14" s="95"/>
    </row>
    <row r="15" spans="1:7">
      <c r="A15" s="90" t="s">
        <v>56</v>
      </c>
      <c r="B15" s="95">
        <v>5014000</v>
      </c>
      <c r="C15" s="96">
        <v>0</v>
      </c>
      <c r="D15" s="200">
        <v>0</v>
      </c>
      <c r="E15" s="95">
        <f t="shared" si="0"/>
        <v>5014000</v>
      </c>
      <c r="F15" s="96"/>
      <c r="G15" s="95"/>
    </row>
    <row r="16" spans="1:7">
      <c r="A16" s="90" t="s">
        <v>505</v>
      </c>
      <c r="B16" s="95">
        <v>8608000</v>
      </c>
      <c r="C16" s="96">
        <v>950985</v>
      </c>
      <c r="D16" s="200">
        <v>0</v>
      </c>
      <c r="E16" s="95">
        <f t="shared" si="0"/>
        <v>9558985</v>
      </c>
      <c r="F16" s="96"/>
      <c r="G16" s="95"/>
    </row>
    <row r="17" spans="1:7">
      <c r="A17" s="90" t="s">
        <v>554</v>
      </c>
      <c r="B17" s="95">
        <v>6629000</v>
      </c>
      <c r="C17" s="96">
        <v>152979</v>
      </c>
      <c r="D17" s="200">
        <v>0</v>
      </c>
      <c r="E17" s="95">
        <f t="shared" si="0"/>
        <v>6781979</v>
      </c>
      <c r="F17" s="96"/>
      <c r="G17" s="95"/>
    </row>
    <row r="18" spans="1:7">
      <c r="A18" s="90" t="s">
        <v>41</v>
      </c>
      <c r="B18" s="95">
        <v>42108000</v>
      </c>
      <c r="C18" s="95">
        <v>2311881</v>
      </c>
      <c r="D18" s="200">
        <v>0</v>
      </c>
      <c r="E18" s="95">
        <f t="shared" si="0"/>
        <v>44419881</v>
      </c>
      <c r="F18" s="96"/>
      <c r="G18" s="95"/>
    </row>
    <row r="19" spans="1:7">
      <c r="A19" s="90" t="s">
        <v>204</v>
      </c>
      <c r="B19" s="95">
        <v>10508000</v>
      </c>
      <c r="C19" s="96">
        <v>0</v>
      </c>
      <c r="D19" s="200">
        <v>0</v>
      </c>
      <c r="E19" s="95">
        <f t="shared" si="0"/>
        <v>10508000</v>
      </c>
      <c r="F19" s="96"/>
      <c r="G19" s="95"/>
    </row>
    <row r="20" spans="1:7" s="98" customFormat="1">
      <c r="A20" s="90" t="s">
        <v>455</v>
      </c>
      <c r="B20" s="95">
        <v>3360000</v>
      </c>
      <c r="C20" s="96">
        <v>811199</v>
      </c>
      <c r="D20" s="200">
        <v>0</v>
      </c>
      <c r="E20" s="95">
        <f t="shared" si="0"/>
        <v>4171199</v>
      </c>
      <c r="F20" s="96"/>
      <c r="G20" s="95"/>
    </row>
    <row r="21" spans="1:7">
      <c r="A21" s="90" t="s">
        <v>456</v>
      </c>
      <c r="B21" s="95">
        <v>1701000</v>
      </c>
      <c r="C21" s="96">
        <v>0</v>
      </c>
      <c r="D21" s="200">
        <v>0</v>
      </c>
      <c r="E21" s="95">
        <f t="shared" si="0"/>
        <v>1701000</v>
      </c>
      <c r="F21" s="96"/>
      <c r="G21" s="95"/>
    </row>
    <row r="22" spans="1:7">
      <c r="A22" s="90" t="s">
        <v>43</v>
      </c>
      <c r="B22" s="95">
        <v>5376000</v>
      </c>
      <c r="C22" s="96">
        <v>811278</v>
      </c>
      <c r="D22" s="200">
        <v>0</v>
      </c>
      <c r="E22" s="95">
        <f t="shared" si="0"/>
        <v>6187278</v>
      </c>
      <c r="F22" s="96"/>
      <c r="G22" s="95"/>
    </row>
    <row r="23" spans="1:7">
      <c r="A23" s="90" t="s">
        <v>457</v>
      </c>
      <c r="B23" s="95">
        <v>12153000</v>
      </c>
      <c r="C23" s="96">
        <v>2222928</v>
      </c>
      <c r="D23" s="200">
        <v>0</v>
      </c>
      <c r="E23" s="95">
        <f t="shared" si="0"/>
        <v>14375928</v>
      </c>
      <c r="F23" s="96"/>
      <c r="G23" s="95"/>
    </row>
    <row r="24" spans="1:7">
      <c r="A24" s="90" t="s">
        <v>48</v>
      </c>
      <c r="B24" s="95">
        <v>4008000</v>
      </c>
      <c r="C24" s="96">
        <v>272299</v>
      </c>
      <c r="D24" s="200">
        <v>0</v>
      </c>
      <c r="E24" s="95">
        <f t="shared" si="0"/>
        <v>4280299</v>
      </c>
      <c r="F24" s="96"/>
      <c r="G24" s="95"/>
    </row>
    <row r="25" spans="1:7">
      <c r="A25" s="90" t="s">
        <v>380</v>
      </c>
      <c r="B25" s="95">
        <v>1650000</v>
      </c>
      <c r="C25" s="96">
        <v>0</v>
      </c>
      <c r="D25" s="200">
        <v>0</v>
      </c>
      <c r="E25" s="95">
        <f t="shared" si="0"/>
        <v>1650000</v>
      </c>
      <c r="F25" s="96"/>
      <c r="G25" s="95"/>
    </row>
    <row r="26" spans="1:7">
      <c r="A26" s="90" t="s">
        <v>651</v>
      </c>
      <c r="B26" s="95">
        <v>479000</v>
      </c>
      <c r="C26" s="96">
        <v>0</v>
      </c>
      <c r="D26" s="200">
        <v>0</v>
      </c>
      <c r="E26" s="95">
        <f t="shared" si="0"/>
        <v>479000</v>
      </c>
      <c r="F26" s="96"/>
      <c r="G26" s="95"/>
    </row>
    <row r="27" spans="1:7">
      <c r="A27" s="90" t="s">
        <v>458</v>
      </c>
      <c r="B27" s="95">
        <v>780000</v>
      </c>
      <c r="C27" s="96">
        <v>0</v>
      </c>
      <c r="D27" s="200">
        <v>0</v>
      </c>
      <c r="E27" s="95">
        <f t="shared" si="0"/>
        <v>780000</v>
      </c>
      <c r="F27" s="96"/>
      <c r="G27" s="95"/>
    </row>
    <row r="28" spans="1:7">
      <c r="A28" s="90" t="s">
        <v>459</v>
      </c>
      <c r="B28" s="95">
        <v>1726000</v>
      </c>
      <c r="C28" s="95">
        <v>585087</v>
      </c>
      <c r="D28" s="200">
        <v>0</v>
      </c>
      <c r="E28" s="95">
        <f t="shared" si="0"/>
        <v>2311087</v>
      </c>
      <c r="F28" s="96"/>
      <c r="G28" s="95"/>
    </row>
    <row r="29" spans="1:7">
      <c r="A29" s="90" t="s">
        <v>411</v>
      </c>
      <c r="B29" s="95">
        <v>1029000</v>
      </c>
      <c r="C29" s="96">
        <v>113482</v>
      </c>
      <c r="D29" s="200">
        <v>0</v>
      </c>
      <c r="E29" s="95">
        <f t="shared" si="0"/>
        <v>1142482</v>
      </c>
      <c r="F29" s="96"/>
      <c r="G29" s="95"/>
    </row>
    <row r="30" spans="1:7">
      <c r="A30" s="90" t="s">
        <v>705</v>
      </c>
      <c r="B30" s="95">
        <v>3016000</v>
      </c>
      <c r="C30" s="96">
        <v>0</v>
      </c>
      <c r="D30" s="200">
        <v>0</v>
      </c>
      <c r="E30" s="95">
        <f t="shared" si="0"/>
        <v>3016000</v>
      </c>
      <c r="F30" s="96"/>
      <c r="G30" s="95"/>
    </row>
    <row r="31" spans="1:7" s="98" customFormat="1">
      <c r="A31" s="90" t="s">
        <v>50</v>
      </c>
      <c r="B31" s="95">
        <v>2127000</v>
      </c>
      <c r="C31" s="96">
        <v>0</v>
      </c>
      <c r="D31" s="200">
        <v>0</v>
      </c>
      <c r="E31" s="95">
        <f t="shared" si="0"/>
        <v>2127000</v>
      </c>
      <c r="F31" s="96"/>
      <c r="G31" s="95"/>
    </row>
    <row r="32" spans="1:7">
      <c r="A32" s="90" t="s">
        <v>460</v>
      </c>
      <c r="B32" s="95">
        <v>2127000</v>
      </c>
      <c r="C32" s="96">
        <v>0</v>
      </c>
      <c r="D32" s="200">
        <v>0</v>
      </c>
      <c r="E32" s="95">
        <f t="shared" si="0"/>
        <v>2127000</v>
      </c>
      <c r="F32" s="96"/>
      <c r="G32" s="95"/>
    </row>
    <row r="33" spans="1:7">
      <c r="A33" s="90" t="s">
        <v>461</v>
      </c>
      <c r="B33" s="95">
        <v>75000</v>
      </c>
      <c r="C33" s="96">
        <v>0</v>
      </c>
      <c r="D33" s="200">
        <v>0</v>
      </c>
      <c r="E33" s="95">
        <f t="shared" si="0"/>
        <v>75000</v>
      </c>
      <c r="F33" s="96"/>
      <c r="G33" s="95"/>
    </row>
    <row r="34" spans="1:7">
      <c r="A34" s="90" t="s">
        <v>206</v>
      </c>
      <c r="B34" s="95">
        <v>332000</v>
      </c>
      <c r="C34" s="96">
        <v>0</v>
      </c>
      <c r="D34" s="200">
        <v>0</v>
      </c>
      <c r="E34" s="95">
        <f t="shared" si="0"/>
        <v>332000</v>
      </c>
      <c r="F34" s="96"/>
      <c r="G34" s="95"/>
    </row>
    <row r="35" spans="1:7">
      <c r="A35" s="90" t="s">
        <v>707</v>
      </c>
      <c r="B35" s="95">
        <v>9160000</v>
      </c>
      <c r="C35" s="96">
        <v>2290321</v>
      </c>
      <c r="D35" s="200">
        <v>0</v>
      </c>
      <c r="E35" s="95">
        <f t="shared" si="0"/>
        <v>11450321</v>
      </c>
      <c r="F35" s="96"/>
      <c r="G35" s="95"/>
    </row>
    <row r="36" spans="1:7" s="98" customFormat="1">
      <c r="A36" s="90" t="s">
        <v>463</v>
      </c>
      <c r="B36" s="95">
        <v>900000</v>
      </c>
      <c r="C36" s="96">
        <v>0</v>
      </c>
      <c r="D36" s="200">
        <v>0</v>
      </c>
      <c r="E36" s="95">
        <f t="shared" si="0"/>
        <v>900000</v>
      </c>
      <c r="F36" s="96"/>
      <c r="G36" s="95"/>
    </row>
    <row r="37" spans="1:7">
      <c r="A37" s="90" t="s">
        <v>358</v>
      </c>
      <c r="B37" s="95">
        <v>26136000</v>
      </c>
      <c r="C37" s="95">
        <v>2160286</v>
      </c>
      <c r="D37" s="200">
        <v>0</v>
      </c>
      <c r="E37" s="95">
        <f t="shared" si="0"/>
        <v>28296286</v>
      </c>
      <c r="F37" s="96"/>
      <c r="G37" s="95"/>
    </row>
    <row r="38" spans="1:7" ht="12" customHeight="1">
      <c r="A38" s="90" t="s">
        <v>464</v>
      </c>
      <c r="B38" s="95">
        <v>62292000</v>
      </c>
      <c r="C38" s="96">
        <v>-62292000</v>
      </c>
      <c r="D38" s="200">
        <v>0</v>
      </c>
      <c r="E38" s="95">
        <f t="shared" si="0"/>
        <v>0</v>
      </c>
      <c r="F38" s="96"/>
      <c r="G38" s="95"/>
    </row>
    <row r="39" spans="1:7" hidden="1">
      <c r="A39" s="208" t="s">
        <v>519</v>
      </c>
      <c r="B39" s="95">
        <v>0</v>
      </c>
      <c r="C39" s="96">
        <v>0</v>
      </c>
      <c r="D39" s="200">
        <v>0</v>
      </c>
      <c r="E39" s="95">
        <f t="shared" si="0"/>
        <v>0</v>
      </c>
      <c r="F39" s="96"/>
      <c r="G39" s="95"/>
    </row>
    <row r="40" spans="1:7">
      <c r="A40" s="177" t="s">
        <v>465</v>
      </c>
      <c r="B40" s="179">
        <f>SUM(B41:B44)</f>
        <v>550832000</v>
      </c>
      <c r="C40" s="180">
        <f>SUM(C41:C44)</f>
        <v>33278964</v>
      </c>
      <c r="D40" s="201">
        <f>SUM(D41:D43)</f>
        <v>0</v>
      </c>
      <c r="E40" s="179">
        <f>SUM(E41:E44)</f>
        <v>584110964</v>
      </c>
      <c r="F40" s="178">
        <f t="shared" ref="F40:G40" si="1">SUM(F41:F43)</f>
        <v>0</v>
      </c>
      <c r="G40" s="179">
        <f t="shared" si="1"/>
        <v>522457000</v>
      </c>
    </row>
    <row r="41" spans="1:7">
      <c r="A41" s="90" t="s">
        <v>708</v>
      </c>
      <c r="B41" s="95">
        <v>490915000</v>
      </c>
      <c r="C41" s="95">
        <v>33167000</v>
      </c>
      <c r="D41" s="200">
        <v>0</v>
      </c>
      <c r="E41" s="95">
        <f>SUM(B41:D41)</f>
        <v>524082000</v>
      </c>
      <c r="F41" s="96">
        <v>0</v>
      </c>
      <c r="G41" s="95">
        <v>482050000</v>
      </c>
    </row>
    <row r="42" spans="1:7">
      <c r="A42" s="90" t="s">
        <v>466</v>
      </c>
      <c r="B42" s="95">
        <v>14251000</v>
      </c>
      <c r="C42" s="200">
        <v>0</v>
      </c>
      <c r="D42" s="200">
        <v>0</v>
      </c>
      <c r="E42" s="95">
        <f>SUM(B42:D42)</f>
        <v>14251000</v>
      </c>
      <c r="F42" s="96">
        <v>0</v>
      </c>
      <c r="G42" s="95">
        <v>284000</v>
      </c>
    </row>
    <row r="43" spans="1:7" s="98" customFormat="1">
      <c r="A43" s="90" t="s">
        <v>44</v>
      </c>
      <c r="B43" s="95">
        <v>44974000</v>
      </c>
      <c r="C43" s="200">
        <v>51954</v>
      </c>
      <c r="D43" s="200">
        <v>0</v>
      </c>
      <c r="E43" s="95">
        <f>SUM(B43:D43)</f>
        <v>45025954</v>
      </c>
      <c r="F43" s="96">
        <v>0</v>
      </c>
      <c r="G43" s="95">
        <v>40123000</v>
      </c>
    </row>
    <row r="44" spans="1:7" s="98" customFormat="1">
      <c r="A44" s="90" t="s">
        <v>807</v>
      </c>
      <c r="B44" s="95">
        <v>692000</v>
      </c>
      <c r="C44" s="200">
        <v>60010</v>
      </c>
      <c r="D44" s="200">
        <v>0</v>
      </c>
      <c r="E44" s="95">
        <f>SUM(B44:D44)</f>
        <v>752010</v>
      </c>
      <c r="F44" s="96"/>
      <c r="G44" s="95"/>
    </row>
    <row r="45" spans="1:7">
      <c r="A45" s="177" t="s">
        <v>467</v>
      </c>
      <c r="B45" s="179">
        <f>SUM(B46:B53)</f>
        <v>464738000</v>
      </c>
      <c r="C45" s="179">
        <f t="shared" ref="C45:G45" si="2">SUM(C46:C53)</f>
        <v>28786393</v>
      </c>
      <c r="D45" s="201">
        <f>SUM(D46:D53)</f>
        <v>0</v>
      </c>
      <c r="E45" s="179">
        <f t="shared" si="2"/>
        <v>493524393</v>
      </c>
      <c r="F45" s="178">
        <f t="shared" si="2"/>
        <v>0</v>
      </c>
      <c r="G45" s="179">
        <f t="shared" si="2"/>
        <v>449076875</v>
      </c>
    </row>
    <row r="46" spans="1:7">
      <c r="A46" s="90" t="s">
        <v>39</v>
      </c>
      <c r="B46" s="95">
        <v>373946000</v>
      </c>
      <c r="C46" s="95">
        <v>24600697</v>
      </c>
      <c r="D46" s="200">
        <v>0</v>
      </c>
      <c r="E46" s="95">
        <f t="shared" ref="E46:E53" si="3">SUM(B46:D46)</f>
        <v>398546697</v>
      </c>
      <c r="F46" s="96">
        <v>0</v>
      </c>
      <c r="G46" s="95">
        <v>352756000</v>
      </c>
    </row>
    <row r="47" spans="1:7">
      <c r="A47" s="90" t="s">
        <v>468</v>
      </c>
      <c r="B47" s="95">
        <v>4237000</v>
      </c>
      <c r="C47" s="96">
        <v>0</v>
      </c>
      <c r="D47" s="200">
        <v>0</v>
      </c>
      <c r="E47" s="95">
        <f t="shared" si="3"/>
        <v>4237000</v>
      </c>
      <c r="F47" s="96">
        <v>0</v>
      </c>
      <c r="G47" s="95">
        <v>4421000</v>
      </c>
    </row>
    <row r="48" spans="1:7">
      <c r="A48" s="90" t="s">
        <v>40</v>
      </c>
      <c r="B48" s="95">
        <v>35331000</v>
      </c>
      <c r="C48" s="96">
        <v>0</v>
      </c>
      <c r="D48" s="200">
        <v>0</v>
      </c>
      <c r="E48" s="95">
        <f t="shared" si="3"/>
        <v>35331000</v>
      </c>
      <c r="F48" s="96">
        <v>0</v>
      </c>
      <c r="G48" s="95">
        <v>41616000</v>
      </c>
    </row>
    <row r="49" spans="1:7">
      <c r="A49" s="90" t="s">
        <v>143</v>
      </c>
      <c r="B49" s="95">
        <v>18319000</v>
      </c>
      <c r="C49" s="95">
        <v>1488430</v>
      </c>
      <c r="D49" s="200">
        <v>0</v>
      </c>
      <c r="E49" s="95">
        <f t="shared" si="3"/>
        <v>19807430</v>
      </c>
      <c r="F49" s="96">
        <v>0</v>
      </c>
      <c r="G49" s="95">
        <v>19957000</v>
      </c>
    </row>
    <row r="50" spans="1:7">
      <c r="A50" s="90" t="s">
        <v>324</v>
      </c>
      <c r="B50" s="95">
        <v>15311000</v>
      </c>
      <c r="C50" s="95">
        <v>1198847</v>
      </c>
      <c r="D50" s="200">
        <v>0</v>
      </c>
      <c r="E50" s="95">
        <f t="shared" si="3"/>
        <v>16509847</v>
      </c>
      <c r="F50" s="96">
        <v>0</v>
      </c>
      <c r="G50" s="95">
        <v>12851000</v>
      </c>
    </row>
    <row r="51" spans="1:7" s="98" customFormat="1">
      <c r="A51" s="90" t="s">
        <v>604</v>
      </c>
      <c r="B51" s="95">
        <v>11651000</v>
      </c>
      <c r="C51" s="95">
        <v>951052</v>
      </c>
      <c r="D51" s="200">
        <v>0</v>
      </c>
      <c r="E51" s="95">
        <f t="shared" si="3"/>
        <v>12602052</v>
      </c>
      <c r="F51" s="96">
        <v>0</v>
      </c>
      <c r="G51" s="95">
        <v>11686851</v>
      </c>
    </row>
    <row r="52" spans="1:7">
      <c r="A52" s="90" t="s">
        <v>469</v>
      </c>
      <c r="B52" s="95">
        <v>3673000</v>
      </c>
      <c r="C52" s="95">
        <v>547367</v>
      </c>
      <c r="D52" s="200">
        <v>0</v>
      </c>
      <c r="E52" s="95">
        <f t="shared" si="3"/>
        <v>4220367</v>
      </c>
      <c r="F52" s="96">
        <v>0</v>
      </c>
      <c r="G52" s="95">
        <v>3498024</v>
      </c>
    </row>
    <row r="53" spans="1:7">
      <c r="A53" s="90" t="s">
        <v>470</v>
      </c>
      <c r="B53" s="95">
        <v>2270000</v>
      </c>
      <c r="C53" s="96">
        <v>0</v>
      </c>
      <c r="D53" s="200">
        <v>0</v>
      </c>
      <c r="E53" s="95">
        <f t="shared" si="3"/>
        <v>2270000</v>
      </c>
      <c r="F53" s="96">
        <v>0</v>
      </c>
      <c r="G53" s="95">
        <v>2291000</v>
      </c>
    </row>
    <row r="54" spans="1:7">
      <c r="A54" s="177" t="s">
        <v>471</v>
      </c>
      <c r="B54" s="179">
        <f t="shared" ref="B54:G54" si="4">SUM(B55:B68)</f>
        <v>115355000</v>
      </c>
      <c r="C54" s="179">
        <f t="shared" si="4"/>
        <v>11454755</v>
      </c>
      <c r="D54" s="201">
        <f t="shared" si="4"/>
        <v>0</v>
      </c>
      <c r="E54" s="179">
        <f t="shared" si="4"/>
        <v>126809755</v>
      </c>
      <c r="F54" s="178">
        <f t="shared" si="4"/>
        <v>0</v>
      </c>
      <c r="G54" s="179">
        <f t="shared" si="4"/>
        <v>126568957</v>
      </c>
    </row>
    <row r="55" spans="1:7">
      <c r="A55" s="90" t="s">
        <v>54</v>
      </c>
      <c r="B55" s="95">
        <v>5369000</v>
      </c>
      <c r="C55" s="95">
        <v>2263846</v>
      </c>
      <c r="D55" s="200">
        <v>0</v>
      </c>
      <c r="E55" s="95">
        <f t="shared" ref="E55:E68" si="5">SUM(B55:D55)</f>
        <v>7632846</v>
      </c>
      <c r="F55" s="96">
        <v>0</v>
      </c>
      <c r="G55" s="95">
        <v>5683000</v>
      </c>
    </row>
    <row r="56" spans="1:7">
      <c r="A56" s="90" t="s">
        <v>688</v>
      </c>
      <c r="B56" s="95">
        <v>8541000</v>
      </c>
      <c r="C56" s="95">
        <v>103611</v>
      </c>
      <c r="D56" s="200">
        <v>0</v>
      </c>
      <c r="E56" s="95">
        <f t="shared" si="5"/>
        <v>8644611</v>
      </c>
      <c r="F56" s="96">
        <v>0</v>
      </c>
      <c r="G56" s="95">
        <v>11581665</v>
      </c>
    </row>
    <row r="57" spans="1:7">
      <c r="A57" s="90" t="s">
        <v>704</v>
      </c>
      <c r="B57" s="95">
        <v>5131000</v>
      </c>
      <c r="C57" s="96">
        <v>511635</v>
      </c>
      <c r="D57" s="200">
        <v>0</v>
      </c>
      <c r="E57" s="95">
        <f t="shared" si="5"/>
        <v>5642635</v>
      </c>
      <c r="F57" s="96">
        <v>0</v>
      </c>
      <c r="G57" s="95">
        <v>16025000</v>
      </c>
    </row>
    <row r="58" spans="1:7">
      <c r="A58" s="90" t="s">
        <v>694</v>
      </c>
      <c r="B58" s="95">
        <v>9313000</v>
      </c>
      <c r="C58" s="96">
        <v>291479</v>
      </c>
      <c r="D58" s="200">
        <v>0</v>
      </c>
      <c r="E58" s="95">
        <f t="shared" si="5"/>
        <v>9604479</v>
      </c>
      <c r="F58" s="96"/>
      <c r="G58" s="95"/>
    </row>
    <row r="59" spans="1:7">
      <c r="A59" s="90" t="s">
        <v>650</v>
      </c>
      <c r="B59" s="96">
        <v>230000</v>
      </c>
      <c r="C59" s="95">
        <v>10266</v>
      </c>
      <c r="D59" s="200">
        <v>0</v>
      </c>
      <c r="E59" s="95">
        <f t="shared" si="5"/>
        <v>240266</v>
      </c>
      <c r="F59" s="96"/>
      <c r="G59" s="95"/>
    </row>
    <row r="60" spans="1:7">
      <c r="A60" s="90" t="s">
        <v>472</v>
      </c>
      <c r="B60" s="95">
        <v>10024000</v>
      </c>
      <c r="C60" s="95">
        <v>340498</v>
      </c>
      <c r="D60" s="200">
        <v>0</v>
      </c>
      <c r="E60" s="95">
        <f t="shared" si="5"/>
        <v>10364498</v>
      </c>
      <c r="F60" s="96">
        <v>0</v>
      </c>
      <c r="G60" s="96">
        <v>8864000</v>
      </c>
    </row>
    <row r="61" spans="1:7">
      <c r="A61" s="90" t="s">
        <v>693</v>
      </c>
      <c r="B61" s="95">
        <v>1869000</v>
      </c>
      <c r="C61" s="95">
        <v>378484</v>
      </c>
      <c r="D61" s="200">
        <v>0</v>
      </c>
      <c r="E61" s="95">
        <f t="shared" si="5"/>
        <v>2247484</v>
      </c>
      <c r="F61" s="96">
        <v>0</v>
      </c>
      <c r="G61" s="95">
        <v>226000</v>
      </c>
    </row>
    <row r="62" spans="1:7">
      <c r="A62" s="90" t="s">
        <v>798</v>
      </c>
      <c r="B62" s="95">
        <v>610000</v>
      </c>
      <c r="C62" s="96">
        <v>0</v>
      </c>
      <c r="D62" s="200">
        <v>0</v>
      </c>
      <c r="E62" s="95">
        <f t="shared" si="5"/>
        <v>610000</v>
      </c>
      <c r="F62" s="96">
        <v>0</v>
      </c>
      <c r="G62" s="95">
        <v>249000</v>
      </c>
    </row>
    <row r="63" spans="1:7">
      <c r="A63" s="90" t="s">
        <v>691</v>
      </c>
      <c r="B63" s="95">
        <v>43361000</v>
      </c>
      <c r="C63" s="95">
        <v>2626266</v>
      </c>
      <c r="D63" s="200">
        <v>0</v>
      </c>
      <c r="E63" s="95">
        <f t="shared" si="5"/>
        <v>45987266</v>
      </c>
      <c r="F63" s="96">
        <v>0</v>
      </c>
      <c r="G63" s="95">
        <v>45623458</v>
      </c>
    </row>
    <row r="64" spans="1:7">
      <c r="A64" s="90" t="s">
        <v>473</v>
      </c>
      <c r="B64" s="95">
        <v>27045000</v>
      </c>
      <c r="C64" s="96">
        <v>2695510</v>
      </c>
      <c r="D64" s="200">
        <v>0</v>
      </c>
      <c r="E64" s="95">
        <f t="shared" si="5"/>
        <v>29740510</v>
      </c>
      <c r="F64" s="96">
        <v>0</v>
      </c>
      <c r="G64" s="95">
        <v>32694834</v>
      </c>
    </row>
    <row r="65" spans="1:7">
      <c r="A65" s="90" t="s">
        <v>474</v>
      </c>
      <c r="B65" s="95">
        <v>551000</v>
      </c>
      <c r="C65" s="96">
        <v>0</v>
      </c>
      <c r="D65" s="200">
        <v>0</v>
      </c>
      <c r="E65" s="95">
        <f t="shared" si="5"/>
        <v>551000</v>
      </c>
      <c r="F65" s="96">
        <v>0</v>
      </c>
      <c r="G65" s="95">
        <v>551000</v>
      </c>
    </row>
    <row r="66" spans="1:7">
      <c r="A66" s="90" t="s">
        <v>475</v>
      </c>
      <c r="B66" s="95">
        <v>1108000</v>
      </c>
      <c r="C66" s="95">
        <v>174080</v>
      </c>
      <c r="D66" s="200">
        <v>0</v>
      </c>
      <c r="E66" s="95">
        <f t="shared" si="5"/>
        <v>1282080</v>
      </c>
      <c r="F66" s="96">
        <v>0</v>
      </c>
      <c r="G66" s="95">
        <v>1771000</v>
      </c>
    </row>
    <row r="67" spans="1:7">
      <c r="A67" s="90" t="s">
        <v>476</v>
      </c>
      <c r="B67" s="95">
        <v>1165000</v>
      </c>
      <c r="C67" s="96">
        <v>25080</v>
      </c>
      <c r="D67" s="200">
        <v>0</v>
      </c>
      <c r="E67" s="95">
        <f t="shared" si="5"/>
        <v>1190080</v>
      </c>
      <c r="F67" s="96">
        <v>0</v>
      </c>
      <c r="G67" s="95">
        <v>1300000</v>
      </c>
    </row>
    <row r="68" spans="1:7">
      <c r="A68" s="90" t="s">
        <v>477</v>
      </c>
      <c r="B68" s="95">
        <v>1038000</v>
      </c>
      <c r="C68" s="96">
        <v>2034000</v>
      </c>
      <c r="D68" s="200">
        <v>0</v>
      </c>
      <c r="E68" s="95">
        <f t="shared" si="5"/>
        <v>3072000</v>
      </c>
      <c r="F68" s="96">
        <v>0</v>
      </c>
      <c r="G68" s="95">
        <v>2000000</v>
      </c>
    </row>
    <row r="69" spans="1:7">
      <c r="A69" s="177" t="s">
        <v>478</v>
      </c>
      <c r="B69" s="179">
        <f>SUM(B70:B71)</f>
        <v>6809000</v>
      </c>
      <c r="C69" s="179">
        <f>SUM(C70:C71)</f>
        <v>696161</v>
      </c>
      <c r="D69" s="201">
        <f>SUM(D70:D71)</f>
        <v>0</v>
      </c>
      <c r="E69" s="179">
        <f>SUM(E70:E71)</f>
        <v>7505161</v>
      </c>
      <c r="F69" s="178">
        <f t="shared" ref="F69:G69" si="6">SUM(F70)</f>
        <v>0</v>
      </c>
      <c r="G69" s="179">
        <f t="shared" si="6"/>
        <v>6078000</v>
      </c>
    </row>
    <row r="70" spans="1:7">
      <c r="A70" s="90" t="s">
        <v>479</v>
      </c>
      <c r="B70" s="95">
        <v>6109000</v>
      </c>
      <c r="C70" s="95">
        <v>1396161</v>
      </c>
      <c r="D70" s="200">
        <v>0</v>
      </c>
      <c r="E70" s="95">
        <f>SUM(B70:D70)</f>
        <v>7505161</v>
      </c>
      <c r="F70" s="96">
        <v>0</v>
      </c>
      <c r="G70" s="95">
        <v>6078000</v>
      </c>
    </row>
    <row r="71" spans="1:7">
      <c r="A71" s="90" t="s">
        <v>605</v>
      </c>
      <c r="B71" s="95">
        <v>700000</v>
      </c>
      <c r="C71" s="96">
        <v>-700000</v>
      </c>
      <c r="D71" s="200">
        <v>0</v>
      </c>
      <c r="E71" s="96">
        <f>SUM(B71:D71)</f>
        <v>0</v>
      </c>
      <c r="F71" s="96"/>
      <c r="G71" s="95"/>
    </row>
    <row r="72" spans="1:7">
      <c r="A72" s="177" t="s">
        <v>480</v>
      </c>
      <c r="B72" s="179">
        <f>SUM(B73:B77)</f>
        <v>12622000</v>
      </c>
      <c r="C72" s="179">
        <f t="shared" ref="C72:E72" si="7">SUM(C73:C77)</f>
        <v>2628654</v>
      </c>
      <c r="D72" s="201">
        <f>SUM(D73:D77)</f>
        <v>0</v>
      </c>
      <c r="E72" s="179">
        <f t="shared" si="7"/>
        <v>15250654</v>
      </c>
      <c r="F72" s="178">
        <f t="shared" ref="F72:G72" si="8">SUM(F73:F75)</f>
        <v>0</v>
      </c>
      <c r="G72" s="179">
        <f t="shared" si="8"/>
        <v>16346611</v>
      </c>
    </row>
    <row r="73" spans="1:7">
      <c r="A73" s="90" t="s">
        <v>689</v>
      </c>
      <c r="B73" s="95">
        <v>4024000</v>
      </c>
      <c r="C73" s="96">
        <v>195616</v>
      </c>
      <c r="D73" s="200">
        <v>0</v>
      </c>
      <c r="E73" s="95">
        <f>SUM(B73:D73)</f>
        <v>4219616</v>
      </c>
      <c r="F73" s="96">
        <v>0</v>
      </c>
      <c r="G73" s="95">
        <v>5400561</v>
      </c>
    </row>
    <row r="74" spans="1:7">
      <c r="A74" s="90" t="s">
        <v>686</v>
      </c>
      <c r="B74" s="95">
        <v>4172000</v>
      </c>
      <c r="C74" s="95">
        <v>2291442</v>
      </c>
      <c r="D74" s="200">
        <v>0</v>
      </c>
      <c r="E74" s="95">
        <f>SUM(B74:D74)</f>
        <v>6463442</v>
      </c>
      <c r="F74" s="96">
        <v>0</v>
      </c>
      <c r="G74" s="95">
        <v>10334050</v>
      </c>
    </row>
    <row r="75" spans="1:7">
      <c r="A75" s="90" t="s">
        <v>698</v>
      </c>
      <c r="B75" s="95">
        <v>2900000</v>
      </c>
      <c r="C75" s="95">
        <v>99066</v>
      </c>
      <c r="D75" s="200">
        <v>0</v>
      </c>
      <c r="E75" s="95">
        <f>SUM(B75:D75)</f>
        <v>2999066</v>
      </c>
      <c r="F75" s="96">
        <v>0</v>
      </c>
      <c r="G75" s="95">
        <v>612000</v>
      </c>
    </row>
    <row r="76" spans="1:7">
      <c r="A76" s="90" t="s">
        <v>596</v>
      </c>
      <c r="B76" s="95">
        <v>914000</v>
      </c>
      <c r="C76" s="95">
        <v>42530</v>
      </c>
      <c r="D76" s="200">
        <v>0</v>
      </c>
      <c r="E76" s="95">
        <f>SUM(B76:D76)</f>
        <v>956530</v>
      </c>
      <c r="F76" s="96"/>
      <c r="G76" s="95"/>
    </row>
    <row r="77" spans="1:7">
      <c r="A77" s="90" t="s">
        <v>481</v>
      </c>
      <c r="B77" s="95">
        <v>612000</v>
      </c>
      <c r="C77" s="96">
        <v>0</v>
      </c>
      <c r="D77" s="200">
        <v>0</v>
      </c>
      <c r="E77" s="95">
        <f>SUM(B77:D77)</f>
        <v>612000</v>
      </c>
      <c r="F77" s="96"/>
      <c r="G77" s="95"/>
    </row>
    <row r="78" spans="1:7">
      <c r="A78" s="177" t="s">
        <v>482</v>
      </c>
      <c r="B78" s="179">
        <f>SUM(B79:B88)</f>
        <v>360155000</v>
      </c>
      <c r="C78" s="179">
        <f t="shared" ref="C78:G78" si="9">SUM(C79:C88)</f>
        <v>30699111</v>
      </c>
      <c r="D78" s="201">
        <f>SUM(D79:D88)</f>
        <v>0</v>
      </c>
      <c r="E78" s="179">
        <f t="shared" si="9"/>
        <v>390854111</v>
      </c>
      <c r="F78" s="178">
        <f t="shared" si="9"/>
        <v>0</v>
      </c>
      <c r="G78" s="179">
        <f t="shared" si="9"/>
        <v>320358000</v>
      </c>
    </row>
    <row r="79" spans="1:7">
      <c r="A79" s="90" t="s">
        <v>483</v>
      </c>
      <c r="B79" s="95">
        <v>2000000</v>
      </c>
      <c r="C79" s="95">
        <v>1576845</v>
      </c>
      <c r="D79" s="200">
        <v>0</v>
      </c>
      <c r="E79" s="95">
        <f t="shared" ref="E79:E88" si="10">SUM(B79:D79)</f>
        <v>3576845</v>
      </c>
      <c r="F79" s="96">
        <v>0</v>
      </c>
      <c r="G79" s="95">
        <v>493000</v>
      </c>
    </row>
    <row r="80" spans="1:7">
      <c r="A80" s="90" t="s">
        <v>42</v>
      </c>
      <c r="B80" s="95">
        <v>26079000</v>
      </c>
      <c r="C80" s="95">
        <v>7694369</v>
      </c>
      <c r="D80" s="200">
        <v>0</v>
      </c>
      <c r="E80" s="95">
        <f t="shared" si="10"/>
        <v>33773369</v>
      </c>
      <c r="F80" s="96">
        <v>0</v>
      </c>
      <c r="G80" s="95">
        <v>256937000</v>
      </c>
    </row>
    <row r="81" spans="1:7">
      <c r="A81" s="90" t="s">
        <v>710</v>
      </c>
      <c r="B81" s="95">
        <v>147229000</v>
      </c>
      <c r="C81" s="95">
        <v>13926339</v>
      </c>
      <c r="D81" s="200">
        <v>0</v>
      </c>
      <c r="E81" s="95">
        <f t="shared" si="10"/>
        <v>161155339</v>
      </c>
      <c r="F81" s="96"/>
      <c r="G81" s="95"/>
    </row>
    <row r="82" spans="1:7">
      <c r="A82" s="90" t="s">
        <v>711</v>
      </c>
      <c r="B82" s="95">
        <v>73471000</v>
      </c>
      <c r="C82" s="95">
        <v>6364628</v>
      </c>
      <c r="D82" s="200">
        <v>0</v>
      </c>
      <c r="E82" s="95">
        <f t="shared" si="10"/>
        <v>79835628</v>
      </c>
      <c r="F82" s="96"/>
      <c r="G82" s="95"/>
    </row>
    <row r="83" spans="1:7">
      <c r="A83" s="90" t="s">
        <v>709</v>
      </c>
      <c r="B83" s="95">
        <v>1663000</v>
      </c>
      <c r="C83" s="95">
        <v>949572</v>
      </c>
      <c r="D83" s="200">
        <v>0</v>
      </c>
      <c r="E83" s="95">
        <f t="shared" si="10"/>
        <v>2612572</v>
      </c>
      <c r="F83" s="96"/>
      <c r="G83" s="95"/>
    </row>
    <row r="84" spans="1:7">
      <c r="A84" s="90" t="s">
        <v>385</v>
      </c>
      <c r="B84" s="95">
        <v>3139000</v>
      </c>
      <c r="C84" s="95">
        <v>187358</v>
      </c>
      <c r="D84" s="200">
        <v>0</v>
      </c>
      <c r="E84" s="95">
        <f t="shared" si="10"/>
        <v>3326358</v>
      </c>
      <c r="F84" s="96">
        <v>0</v>
      </c>
      <c r="G84" s="95">
        <v>2362000</v>
      </c>
    </row>
    <row r="85" spans="1:7">
      <c r="A85" s="90" t="s">
        <v>802</v>
      </c>
      <c r="B85" s="95">
        <v>44824000</v>
      </c>
      <c r="C85" s="96">
        <v>0</v>
      </c>
      <c r="D85" s="200">
        <v>0</v>
      </c>
      <c r="E85" s="95">
        <f t="shared" si="10"/>
        <v>44824000</v>
      </c>
      <c r="F85" s="96">
        <v>0</v>
      </c>
      <c r="G85" s="95">
        <v>35930000</v>
      </c>
    </row>
    <row r="86" spans="1:7">
      <c r="A86" s="90" t="s">
        <v>712</v>
      </c>
      <c r="B86" s="95">
        <v>25887000</v>
      </c>
      <c r="C86" s="96">
        <v>0</v>
      </c>
      <c r="D86" s="200">
        <v>0</v>
      </c>
      <c r="E86" s="95">
        <f t="shared" si="10"/>
        <v>25887000</v>
      </c>
      <c r="F86" s="96">
        <v>0</v>
      </c>
      <c r="G86" s="95">
        <v>14636000</v>
      </c>
    </row>
    <row r="87" spans="1:7">
      <c r="A87" s="90" t="s">
        <v>801</v>
      </c>
      <c r="B87" s="95">
        <v>35663000</v>
      </c>
      <c r="C87" s="96">
        <v>0</v>
      </c>
      <c r="D87" s="200">
        <v>0</v>
      </c>
      <c r="E87" s="95">
        <f t="shared" si="10"/>
        <v>35663000</v>
      </c>
      <c r="F87" s="96"/>
      <c r="G87" s="95"/>
    </row>
    <row r="88" spans="1:7">
      <c r="A88" s="90" t="s">
        <v>597</v>
      </c>
      <c r="B88" s="95">
        <v>200000</v>
      </c>
      <c r="C88" s="96">
        <v>0</v>
      </c>
      <c r="D88" s="200">
        <v>0</v>
      </c>
      <c r="E88" s="95">
        <f t="shared" si="10"/>
        <v>200000</v>
      </c>
      <c r="F88" s="96">
        <v>0</v>
      </c>
      <c r="G88" s="95">
        <v>10000000</v>
      </c>
    </row>
    <row r="89" spans="1:7">
      <c r="A89" s="177" t="s">
        <v>484</v>
      </c>
      <c r="B89" s="179">
        <f t="shared" ref="B89:G89" si="11">SUM(B90:B99)</f>
        <v>54571000</v>
      </c>
      <c r="C89" s="179">
        <f t="shared" si="11"/>
        <v>33552359</v>
      </c>
      <c r="D89" s="205">
        <f t="shared" si="11"/>
        <v>0</v>
      </c>
      <c r="E89" s="179">
        <f t="shared" si="11"/>
        <v>88123359</v>
      </c>
      <c r="F89" s="178">
        <f t="shared" si="11"/>
        <v>0</v>
      </c>
      <c r="G89" s="179">
        <f t="shared" si="11"/>
        <v>54423265</v>
      </c>
    </row>
    <row r="90" spans="1:7">
      <c r="A90" s="90" t="s">
        <v>696</v>
      </c>
      <c r="B90" s="95">
        <v>2905000</v>
      </c>
      <c r="C90" s="96">
        <v>44262</v>
      </c>
      <c r="D90" s="200">
        <v>0</v>
      </c>
      <c r="E90" s="95">
        <f t="shared" ref="E90:E99" si="12">SUM(B90:D90)</f>
        <v>2949262</v>
      </c>
      <c r="F90" s="96">
        <v>0</v>
      </c>
      <c r="G90" s="95">
        <v>12369000</v>
      </c>
    </row>
    <row r="91" spans="1:7">
      <c r="A91" s="90" t="s">
        <v>485</v>
      </c>
      <c r="B91" s="95">
        <v>6974000</v>
      </c>
      <c r="C91" s="95">
        <v>2342849</v>
      </c>
      <c r="D91" s="200">
        <v>0</v>
      </c>
      <c r="E91" s="95">
        <f t="shared" si="12"/>
        <v>9316849</v>
      </c>
      <c r="F91" s="96">
        <v>0</v>
      </c>
      <c r="G91" s="95">
        <v>10670000</v>
      </c>
    </row>
    <row r="92" spans="1:7">
      <c r="A92" s="90" t="s">
        <v>486</v>
      </c>
      <c r="B92" s="95">
        <v>1587000</v>
      </c>
      <c r="C92" s="95">
        <v>3813000</v>
      </c>
      <c r="D92" s="200">
        <v>0</v>
      </c>
      <c r="E92" s="95">
        <f t="shared" si="12"/>
        <v>5400000</v>
      </c>
      <c r="F92" s="96">
        <v>0</v>
      </c>
      <c r="G92" s="95">
        <v>1876000</v>
      </c>
    </row>
    <row r="93" spans="1:7">
      <c r="A93" s="90" t="s">
        <v>808</v>
      </c>
      <c r="B93" s="95">
        <v>15601000</v>
      </c>
      <c r="C93" s="95">
        <v>19779644</v>
      </c>
      <c r="D93" s="200">
        <v>0</v>
      </c>
      <c r="E93" s="95">
        <f t="shared" si="12"/>
        <v>35380644</v>
      </c>
      <c r="F93" s="96"/>
      <c r="G93" s="95"/>
    </row>
    <row r="94" spans="1:7">
      <c r="A94" s="90" t="s">
        <v>487</v>
      </c>
      <c r="B94" s="95">
        <v>6763000</v>
      </c>
      <c r="C94" s="95">
        <v>1722829</v>
      </c>
      <c r="D94" s="200">
        <v>0</v>
      </c>
      <c r="E94" s="95">
        <f t="shared" si="12"/>
        <v>8485829</v>
      </c>
      <c r="F94" s="96">
        <v>0</v>
      </c>
      <c r="G94" s="95">
        <v>7215676</v>
      </c>
    </row>
    <row r="95" spans="1:7">
      <c r="A95" s="90" t="s">
        <v>488</v>
      </c>
      <c r="B95" s="95">
        <v>1221000</v>
      </c>
      <c r="C95" s="96">
        <v>259814</v>
      </c>
      <c r="D95" s="200">
        <v>0</v>
      </c>
      <c r="E95" s="95">
        <f t="shared" si="12"/>
        <v>1480814</v>
      </c>
      <c r="F95" s="96">
        <v>0</v>
      </c>
      <c r="G95" s="95">
        <v>1352000</v>
      </c>
    </row>
    <row r="96" spans="1:7">
      <c r="A96" s="90" t="s">
        <v>890</v>
      </c>
      <c r="B96" s="95">
        <v>931000</v>
      </c>
      <c r="C96" s="96">
        <v>0</v>
      </c>
      <c r="D96" s="200">
        <v>0</v>
      </c>
      <c r="E96" s="95">
        <f t="shared" si="12"/>
        <v>931000</v>
      </c>
      <c r="F96" s="96"/>
      <c r="G96" s="95"/>
    </row>
    <row r="97" spans="1:7">
      <c r="A97" s="90" t="s">
        <v>489</v>
      </c>
      <c r="B97" s="95">
        <v>830000</v>
      </c>
      <c r="C97" s="96">
        <v>0</v>
      </c>
      <c r="D97" s="200">
        <v>0</v>
      </c>
      <c r="E97" s="95">
        <f t="shared" si="12"/>
        <v>830000</v>
      </c>
      <c r="F97" s="96">
        <v>0</v>
      </c>
      <c r="G97" s="96">
        <v>868000</v>
      </c>
    </row>
    <row r="98" spans="1:7">
      <c r="A98" s="90" t="s">
        <v>891</v>
      </c>
      <c r="B98" s="95">
        <v>17659000</v>
      </c>
      <c r="C98" s="95">
        <v>5589961</v>
      </c>
      <c r="D98" s="200">
        <v>0</v>
      </c>
      <c r="E98" s="95">
        <f t="shared" si="12"/>
        <v>23248961</v>
      </c>
      <c r="F98" s="96">
        <v>0</v>
      </c>
      <c r="G98" s="96">
        <v>19823589</v>
      </c>
    </row>
    <row r="99" spans="1:7">
      <c r="A99" s="90" t="s">
        <v>490</v>
      </c>
      <c r="B99" s="95">
        <v>100000</v>
      </c>
      <c r="C99" s="96">
        <v>0</v>
      </c>
      <c r="D99" s="200">
        <v>0</v>
      </c>
      <c r="E99" s="95">
        <f t="shared" si="12"/>
        <v>100000</v>
      </c>
      <c r="F99" s="96">
        <v>0</v>
      </c>
      <c r="G99" s="96">
        <v>249000</v>
      </c>
    </row>
    <row r="100" spans="1:7">
      <c r="A100" s="177" t="s">
        <v>491</v>
      </c>
      <c r="B100" s="179">
        <f>SUM(B101:B107)</f>
        <v>354118000</v>
      </c>
      <c r="C100" s="179">
        <f>SUM(C101:C107)</f>
        <v>4525205</v>
      </c>
      <c r="D100" s="201">
        <f>SUM(D101:D107)</f>
        <v>0</v>
      </c>
      <c r="E100" s="179">
        <f>SUM(E101:E107)</f>
        <v>358643205</v>
      </c>
      <c r="F100" s="178">
        <f t="shared" ref="F100:G100" si="13">SUM(F101:F106)</f>
        <v>0</v>
      </c>
      <c r="G100" s="179">
        <f t="shared" si="13"/>
        <v>383683000</v>
      </c>
    </row>
    <row r="101" spans="1:7">
      <c r="A101" s="90" t="s">
        <v>49</v>
      </c>
      <c r="B101" s="95">
        <v>293911000</v>
      </c>
      <c r="C101" s="95">
        <v>4477323</v>
      </c>
      <c r="D101" s="200">
        <v>0</v>
      </c>
      <c r="E101" s="95">
        <f t="shared" ref="E101:E107" si="14">SUM(B101:D101)</f>
        <v>298388323</v>
      </c>
      <c r="F101" s="96">
        <v>0</v>
      </c>
      <c r="G101" s="95">
        <v>321186000</v>
      </c>
    </row>
    <row r="102" spans="1:7">
      <c r="A102" s="90" t="s">
        <v>492</v>
      </c>
      <c r="B102" s="95">
        <v>3269000</v>
      </c>
      <c r="C102" s="96">
        <v>16719</v>
      </c>
      <c r="D102" s="200">
        <v>0</v>
      </c>
      <c r="E102" s="95">
        <f t="shared" si="14"/>
        <v>3285719</v>
      </c>
      <c r="F102" s="96">
        <v>0</v>
      </c>
      <c r="G102" s="95">
        <v>4638000</v>
      </c>
    </row>
    <row r="103" spans="1:7">
      <c r="A103" s="90" t="s">
        <v>656</v>
      </c>
      <c r="B103" s="96">
        <v>1110000</v>
      </c>
      <c r="C103" s="96">
        <v>0</v>
      </c>
      <c r="D103" s="200">
        <v>0</v>
      </c>
      <c r="E103" s="95">
        <f t="shared" si="14"/>
        <v>1110000</v>
      </c>
      <c r="F103" s="96"/>
      <c r="G103" s="95"/>
    </row>
    <row r="104" spans="1:7">
      <c r="A104" s="90" t="s">
        <v>606</v>
      </c>
      <c r="B104" s="96">
        <v>243000</v>
      </c>
      <c r="C104" s="95">
        <v>24886</v>
      </c>
      <c r="D104" s="200">
        <v>0</v>
      </c>
      <c r="E104" s="95">
        <f t="shared" si="14"/>
        <v>267886</v>
      </c>
      <c r="F104" s="96">
        <v>0</v>
      </c>
      <c r="G104" s="95">
        <v>42508000</v>
      </c>
    </row>
    <row r="105" spans="1:7">
      <c r="A105" s="90" t="s">
        <v>51</v>
      </c>
      <c r="B105" s="95">
        <v>30000000</v>
      </c>
      <c r="C105" s="96">
        <v>6050</v>
      </c>
      <c r="D105" s="200">
        <v>0</v>
      </c>
      <c r="E105" s="95">
        <f t="shared" si="14"/>
        <v>30006050</v>
      </c>
      <c r="F105" s="96">
        <v>0</v>
      </c>
      <c r="G105" s="95">
        <v>3862000</v>
      </c>
    </row>
    <row r="106" spans="1:7">
      <c r="A106" s="90" t="s">
        <v>493</v>
      </c>
      <c r="B106" s="95">
        <v>4500000</v>
      </c>
      <c r="C106" s="96">
        <v>227</v>
      </c>
      <c r="D106" s="200">
        <v>0</v>
      </c>
      <c r="E106" s="95">
        <f t="shared" si="14"/>
        <v>4500227</v>
      </c>
      <c r="F106" s="96">
        <v>0</v>
      </c>
      <c r="G106" s="95">
        <v>11489000</v>
      </c>
    </row>
    <row r="107" spans="1:7">
      <c r="A107" s="90" t="s">
        <v>494</v>
      </c>
      <c r="B107" s="95">
        <v>21085000</v>
      </c>
      <c r="C107" s="96">
        <v>0</v>
      </c>
      <c r="D107" s="200">
        <v>0</v>
      </c>
      <c r="E107" s="95">
        <f t="shared" si="14"/>
        <v>21085000</v>
      </c>
      <c r="F107" s="178">
        <f>SUM(F108:F120)</f>
        <v>0</v>
      </c>
      <c r="G107" s="179">
        <f>SUM(G108:G120)</f>
        <v>285959481</v>
      </c>
    </row>
    <row r="108" spans="1:7">
      <c r="A108" s="177" t="s">
        <v>495</v>
      </c>
      <c r="B108" s="179">
        <f>SUM(B109:B118)</f>
        <v>772750000</v>
      </c>
      <c r="C108" s="201">
        <f>SUM(C109:C118)</f>
        <v>0</v>
      </c>
      <c r="D108" s="201">
        <f>SUM(D109:D118)</f>
        <v>0</v>
      </c>
      <c r="E108" s="205">
        <f>SUM(E109:E118)</f>
        <v>772750000</v>
      </c>
      <c r="F108" s="96">
        <v>0</v>
      </c>
      <c r="G108" s="96">
        <v>17700000</v>
      </c>
    </row>
    <row r="109" spans="1:7">
      <c r="A109" s="90" t="s">
        <v>502</v>
      </c>
      <c r="B109" s="95">
        <v>22400000</v>
      </c>
      <c r="C109" s="200">
        <v>0</v>
      </c>
      <c r="D109" s="200">
        <v>0</v>
      </c>
      <c r="E109" s="95">
        <f t="shared" ref="E109:E120" si="15">SUM(B109:D109)</f>
        <v>22400000</v>
      </c>
      <c r="F109" s="96">
        <v>0</v>
      </c>
      <c r="G109" s="95">
        <v>18900000</v>
      </c>
    </row>
    <row r="110" spans="1:7">
      <c r="A110" s="90" t="s">
        <v>312</v>
      </c>
      <c r="B110" s="95">
        <v>22000000</v>
      </c>
      <c r="C110" s="200">
        <v>0</v>
      </c>
      <c r="D110" s="200">
        <v>0</v>
      </c>
      <c r="E110" s="95">
        <f t="shared" si="15"/>
        <v>22000000</v>
      </c>
      <c r="F110" s="96">
        <v>0</v>
      </c>
      <c r="G110" s="95">
        <v>19000000</v>
      </c>
    </row>
    <row r="111" spans="1:7">
      <c r="A111" s="90" t="s">
        <v>496</v>
      </c>
      <c r="B111" s="95">
        <v>21000000</v>
      </c>
      <c r="C111" s="200">
        <v>0</v>
      </c>
      <c r="D111" s="200">
        <v>0</v>
      </c>
      <c r="E111" s="95">
        <f t="shared" si="15"/>
        <v>21000000</v>
      </c>
      <c r="F111" s="96">
        <v>0</v>
      </c>
      <c r="G111" s="95">
        <v>118000000</v>
      </c>
    </row>
    <row r="112" spans="1:7">
      <c r="A112" s="90" t="s">
        <v>497</v>
      </c>
      <c r="B112" s="95">
        <v>298000000</v>
      </c>
      <c r="C112" s="200">
        <v>0</v>
      </c>
      <c r="D112" s="200">
        <v>0</v>
      </c>
      <c r="E112" s="95">
        <f t="shared" si="15"/>
        <v>298000000</v>
      </c>
      <c r="F112" s="96">
        <v>0</v>
      </c>
      <c r="G112" s="95">
        <v>800000</v>
      </c>
    </row>
    <row r="113" spans="1:7">
      <c r="A113" s="90" t="s">
        <v>936</v>
      </c>
      <c r="B113" s="95">
        <v>312600000</v>
      </c>
      <c r="C113" s="200">
        <v>0</v>
      </c>
      <c r="D113" s="200">
        <v>0</v>
      </c>
      <c r="E113" s="95">
        <f t="shared" si="15"/>
        <v>312600000</v>
      </c>
      <c r="F113" s="96"/>
      <c r="G113" s="95"/>
    </row>
    <row r="114" spans="1:7">
      <c r="A114" s="90" t="s">
        <v>359</v>
      </c>
      <c r="B114" s="95">
        <v>250000</v>
      </c>
      <c r="C114" s="200">
        <v>0</v>
      </c>
      <c r="D114" s="200">
        <v>0</v>
      </c>
      <c r="E114" s="95">
        <f t="shared" si="15"/>
        <v>250000</v>
      </c>
      <c r="F114" s="96">
        <v>0</v>
      </c>
      <c r="G114" s="95">
        <v>35200000</v>
      </c>
    </row>
    <row r="115" spans="1:7">
      <c r="A115" s="90" t="s">
        <v>937</v>
      </c>
      <c r="B115" s="95">
        <v>16000000</v>
      </c>
      <c r="C115" s="200">
        <v>0</v>
      </c>
      <c r="D115" s="200">
        <v>0</v>
      </c>
      <c r="E115" s="95">
        <f t="shared" si="15"/>
        <v>16000000</v>
      </c>
      <c r="F115" s="96">
        <v>0</v>
      </c>
      <c r="G115" s="95">
        <v>19359481</v>
      </c>
    </row>
    <row r="116" spans="1:7">
      <c r="A116" s="90" t="s">
        <v>498</v>
      </c>
      <c r="B116" s="95">
        <v>22500000</v>
      </c>
      <c r="C116" s="200">
        <v>0</v>
      </c>
      <c r="D116" s="200">
        <v>0</v>
      </c>
      <c r="E116" s="95">
        <f t="shared" si="15"/>
        <v>22500000</v>
      </c>
      <c r="F116" s="96">
        <v>0</v>
      </c>
      <c r="G116" s="95">
        <v>57000000</v>
      </c>
    </row>
    <row r="117" spans="1:7">
      <c r="A117" s="90" t="s">
        <v>499</v>
      </c>
      <c r="B117" s="95">
        <v>54000000</v>
      </c>
      <c r="C117" s="200">
        <v>0</v>
      </c>
      <c r="D117" s="200">
        <v>0</v>
      </c>
      <c r="E117" s="95">
        <f t="shared" si="15"/>
        <v>54000000</v>
      </c>
      <c r="F117" s="96"/>
      <c r="G117" s="95"/>
    </row>
    <row r="118" spans="1:7">
      <c r="A118" s="90" t="s">
        <v>500</v>
      </c>
      <c r="B118" s="95">
        <v>4000000</v>
      </c>
      <c r="C118" s="200">
        <v>0</v>
      </c>
      <c r="D118" s="200">
        <v>0</v>
      </c>
      <c r="E118" s="95">
        <f t="shared" si="15"/>
        <v>4000000</v>
      </c>
      <c r="F118" s="96"/>
      <c r="G118" s="95"/>
    </row>
    <row r="119" spans="1:7">
      <c r="A119" s="177" t="s">
        <v>501</v>
      </c>
      <c r="B119" s="179">
        <v>119554000</v>
      </c>
      <c r="C119" s="202">
        <v>-119323373</v>
      </c>
      <c r="D119" s="201">
        <v>0</v>
      </c>
      <c r="E119" s="201">
        <f t="shared" si="15"/>
        <v>230627</v>
      </c>
      <c r="F119" s="96"/>
      <c r="G119" s="95"/>
    </row>
    <row r="120" spans="1:7" ht="12" customHeight="1">
      <c r="A120" s="177" t="s">
        <v>462</v>
      </c>
      <c r="B120" s="179">
        <v>1031000000</v>
      </c>
      <c r="C120" s="201">
        <v>0</v>
      </c>
      <c r="D120" s="201">
        <v>0</v>
      </c>
      <c r="E120" s="179">
        <f t="shared" si="15"/>
        <v>1031000000</v>
      </c>
      <c r="F120" s="96"/>
      <c r="G120" s="95"/>
    </row>
    <row r="121" spans="1:7" s="176" customFormat="1">
      <c r="A121" s="90"/>
      <c r="B121" s="95"/>
      <c r="C121" s="96"/>
      <c r="D121" s="96"/>
      <c r="E121" s="95"/>
      <c r="F121" s="97" t="e">
        <f>F5+F40+F45+F54+F69+F72+F78+F89+F100+F107+#REF!</f>
        <v>#REF!</v>
      </c>
      <c r="G121" s="97" t="e">
        <f>G5+G40+G45+G54+G69+G72+G78+G89+G100+G107+#REF!</f>
        <v>#REF!</v>
      </c>
    </row>
    <row r="122" spans="1:7">
      <c r="A122" s="106" t="s">
        <v>27</v>
      </c>
      <c r="B122" s="97">
        <f>B5+B40+B45+B54+B69+B72+B78+B89+B100+B108+B119+B121+B120</f>
        <v>4104673000</v>
      </c>
      <c r="C122" s="97">
        <f>C5+C40+C45+C54+C69+C72+C78+C89+C100+C108+C120+C121+C119</f>
        <v>-21931597</v>
      </c>
      <c r="D122" s="97">
        <f>D5+D40+D45+D54+D69+D72+D78+D89+D100+D108+D120+D121+D119</f>
        <v>0</v>
      </c>
      <c r="E122" s="97">
        <f>E5+E40+E45+E54+E69+E72+E78+E89+E100+E108+E120+E121+E119</f>
        <v>4082741403</v>
      </c>
    </row>
    <row r="128" spans="1:7" ht="1.5" customHeight="1"/>
    <row r="147" ht="4.5" customHeight="1"/>
    <row r="148" ht="0.75" hidden="1" customHeight="1"/>
    <row r="149" hidden="1"/>
    <row r="150" hidden="1"/>
    <row r="151" hidden="1"/>
    <row r="152" hidden="1"/>
    <row r="153" hidden="1"/>
    <row r="154" hidden="1"/>
    <row r="155" hidden="1"/>
    <row r="156" hidden="1"/>
    <row r="157" hidden="1"/>
    <row r="158" hidden="1"/>
    <row r="159" hidden="1"/>
    <row r="160" hidden="1"/>
    <row r="161" hidden="1"/>
    <row r="162" hidden="1"/>
    <row r="163" hidden="1"/>
  </sheetData>
  <mergeCells count="1">
    <mergeCell ref="A1:G1"/>
  </mergeCells>
  <printOptions horizontalCentered="1"/>
  <pageMargins left="0.21" right="0.27" top="0.90625" bottom="0.41" header="0.25" footer="0.3"/>
  <pageSetup paperSize="9" scale="97" orientation="portrait" r:id="rId1"/>
  <headerFooter>
    <oddHeader xml:space="preserve">&amp;R&amp;"Times New Roman,Regular"Kingdom of Bahrain
Consolidated Final Account
For The Year Ended 31 December 2025
</oddHeader>
  </headerFooter>
  <rowBreaks count="2" manualBreakCount="2">
    <brk id="53" max="16383" man="1"/>
    <brk id="10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K59"/>
  <sheetViews>
    <sheetView view="pageBreakPreview" zoomScale="110" zoomScaleNormal="100" zoomScaleSheetLayoutView="110" zoomScalePageLayoutView="110" workbookViewId="0">
      <selection activeCell="Q46" sqref="Q46"/>
    </sheetView>
  </sheetViews>
  <sheetFormatPr defaultColWidth="9.140625" defaultRowHeight="12.75"/>
  <cols>
    <col min="1" max="1" width="34.5703125" style="8" customWidth="1"/>
    <col min="2" max="2" width="10.85546875" style="9" customWidth="1"/>
    <col min="3" max="3" width="10" style="9" customWidth="1"/>
    <col min="4" max="4" width="11.5703125" style="9" customWidth="1"/>
    <col min="5" max="5" width="9.7109375" style="9" bestFit="1" customWidth="1"/>
    <col min="6" max="6" width="11.42578125" style="9" customWidth="1"/>
    <col min="7" max="7" width="9.7109375" style="9" customWidth="1"/>
    <col min="8" max="8" width="11.42578125" style="9" customWidth="1"/>
    <col min="9" max="9" width="10.7109375" style="9" customWidth="1"/>
    <col min="10" max="10" width="12" style="9" bestFit="1" customWidth="1"/>
    <col min="11" max="11" width="11.7109375" style="9" customWidth="1"/>
    <col min="12" max="16384" width="9.140625" style="8"/>
  </cols>
  <sheetData>
    <row r="1" spans="1:11" ht="21.75" customHeight="1">
      <c r="A1" s="282" t="s">
        <v>647</v>
      </c>
      <c r="B1" s="283"/>
      <c r="C1" s="283"/>
      <c r="D1" s="283"/>
      <c r="E1" s="283"/>
      <c r="F1" s="283"/>
      <c r="G1" s="283"/>
      <c r="H1" s="283"/>
      <c r="I1" s="283"/>
      <c r="J1" s="283"/>
      <c r="K1" s="283"/>
    </row>
    <row r="2" spans="1:11" ht="14.25" customHeight="1">
      <c r="A2" s="27"/>
      <c r="B2" s="47"/>
      <c r="C2" s="47"/>
      <c r="D2" s="47"/>
      <c r="E2" s="47"/>
      <c r="F2" s="47"/>
      <c r="G2" s="47"/>
      <c r="H2" s="47"/>
      <c r="I2" s="47"/>
      <c r="J2" s="47"/>
      <c r="K2" s="13" t="s">
        <v>46</v>
      </c>
    </row>
    <row r="3" spans="1:11" s="9" customFormat="1" ht="49.5" customHeight="1">
      <c r="A3" s="56" t="s">
        <v>62</v>
      </c>
      <c r="B3" s="56" t="s">
        <v>17</v>
      </c>
      <c r="C3" s="56" t="s">
        <v>18</v>
      </c>
      <c r="D3" s="56" t="s">
        <v>19</v>
      </c>
      <c r="E3" s="56" t="s">
        <v>20</v>
      </c>
      <c r="F3" s="56" t="s">
        <v>21</v>
      </c>
      <c r="G3" s="56" t="s">
        <v>22</v>
      </c>
      <c r="H3" s="67" t="s">
        <v>316</v>
      </c>
      <c r="I3" s="56" t="s">
        <v>27</v>
      </c>
      <c r="J3" s="56" t="s">
        <v>26</v>
      </c>
      <c r="K3" s="58" t="s">
        <v>799</v>
      </c>
    </row>
    <row r="4" spans="1:11">
      <c r="A4" s="164" t="s">
        <v>650</v>
      </c>
      <c r="B4" s="108">
        <v>199189</v>
      </c>
      <c r="C4" s="108">
        <v>41077</v>
      </c>
      <c r="D4" s="200">
        <v>0</v>
      </c>
      <c r="E4" s="200">
        <v>0</v>
      </c>
      <c r="F4" s="200">
        <v>0</v>
      </c>
      <c r="G4" s="200">
        <v>0</v>
      </c>
      <c r="H4" s="200">
        <v>0</v>
      </c>
      <c r="I4" s="108">
        <f t="shared" ref="I4" si="0">SUM(B4:H4)</f>
        <v>240266</v>
      </c>
      <c r="J4" s="108">
        <v>240266</v>
      </c>
      <c r="K4" s="109">
        <v>283454</v>
      </c>
    </row>
    <row r="5" spans="1:11">
      <c r="A5" s="164" t="s">
        <v>651</v>
      </c>
      <c r="B5" s="108">
        <v>380351</v>
      </c>
      <c r="C5" s="108">
        <v>87984</v>
      </c>
      <c r="D5" s="108">
        <v>867</v>
      </c>
      <c r="E5" s="200">
        <v>0</v>
      </c>
      <c r="F5" s="200">
        <v>49</v>
      </c>
      <c r="G5" s="200">
        <v>0</v>
      </c>
      <c r="H5" s="200">
        <v>0</v>
      </c>
      <c r="I5" s="108">
        <f t="shared" ref="I5:I23" si="1">SUM(B5:H5)</f>
        <v>469251</v>
      </c>
      <c r="J5" s="108">
        <v>479000</v>
      </c>
      <c r="K5" s="109">
        <v>497346</v>
      </c>
    </row>
    <row r="6" spans="1:11">
      <c r="A6" s="164" t="s">
        <v>652</v>
      </c>
      <c r="B6" s="108">
        <v>222503</v>
      </c>
      <c r="C6" s="108">
        <v>11881</v>
      </c>
      <c r="D6" s="108">
        <v>1253</v>
      </c>
      <c r="E6" s="108">
        <v>233</v>
      </c>
      <c r="F6" s="200">
        <v>0</v>
      </c>
      <c r="G6" s="200">
        <v>0</v>
      </c>
      <c r="H6" s="200">
        <v>0</v>
      </c>
      <c r="I6" s="108">
        <f t="shared" si="1"/>
        <v>235870</v>
      </c>
      <c r="J6" s="108">
        <v>262000</v>
      </c>
      <c r="K6" s="109">
        <v>261607</v>
      </c>
    </row>
    <row r="7" spans="1:11">
      <c r="A7" s="164" t="s">
        <v>803</v>
      </c>
      <c r="B7" s="108">
        <v>5636179</v>
      </c>
      <c r="C7" s="108">
        <v>2605093</v>
      </c>
      <c r="D7" s="108">
        <v>111484</v>
      </c>
      <c r="E7" s="108">
        <v>68909</v>
      </c>
      <c r="F7" s="108">
        <v>102388</v>
      </c>
      <c r="G7" s="108">
        <v>10000000</v>
      </c>
      <c r="H7" s="108">
        <v>690116</v>
      </c>
      <c r="I7" s="108">
        <f t="shared" si="1"/>
        <v>19214169</v>
      </c>
      <c r="J7" s="108">
        <v>19778020</v>
      </c>
      <c r="K7" s="108">
        <v>18621568</v>
      </c>
    </row>
    <row r="8" spans="1:11">
      <c r="A8" s="164" t="s">
        <v>685</v>
      </c>
      <c r="B8" s="108">
        <v>485967770</v>
      </c>
      <c r="C8" s="108">
        <v>38365043</v>
      </c>
      <c r="D8" s="108">
        <v>28260631</v>
      </c>
      <c r="E8" s="108">
        <v>7206966</v>
      </c>
      <c r="F8" s="108">
        <v>27924517</v>
      </c>
      <c r="G8" s="200">
        <v>0</v>
      </c>
      <c r="H8" s="108">
        <v>2780858</v>
      </c>
      <c r="I8" s="108">
        <f t="shared" si="1"/>
        <v>590505785</v>
      </c>
      <c r="J8" s="108">
        <v>524082000</v>
      </c>
      <c r="K8" s="108">
        <v>516657511</v>
      </c>
    </row>
    <row r="9" spans="1:11">
      <c r="A9" s="164" t="s">
        <v>39</v>
      </c>
      <c r="B9" s="108">
        <v>343791126</v>
      </c>
      <c r="C9" s="108">
        <v>30001068</v>
      </c>
      <c r="D9" s="108">
        <v>6826925</v>
      </c>
      <c r="E9" s="108">
        <v>23600327</v>
      </c>
      <c r="F9" s="108">
        <v>4894558</v>
      </c>
      <c r="G9" s="200">
        <v>0</v>
      </c>
      <c r="H9" s="200">
        <v>0</v>
      </c>
      <c r="I9" s="108">
        <f t="shared" si="1"/>
        <v>409114004</v>
      </c>
      <c r="J9" s="108">
        <v>398546697</v>
      </c>
      <c r="K9" s="108">
        <v>387514407</v>
      </c>
    </row>
    <row r="10" spans="1:11">
      <c r="A10" s="164" t="s">
        <v>703</v>
      </c>
      <c r="B10" s="200">
        <v>0</v>
      </c>
      <c r="C10" s="200">
        <v>0</v>
      </c>
      <c r="D10" s="200">
        <v>0</v>
      </c>
      <c r="E10" s="200">
        <v>0</v>
      </c>
      <c r="F10" s="200">
        <v>0</v>
      </c>
      <c r="G10" s="108">
        <v>35331000</v>
      </c>
      <c r="H10" s="200">
        <v>0</v>
      </c>
      <c r="I10" s="108">
        <f t="shared" si="1"/>
        <v>35331000</v>
      </c>
      <c r="J10" s="108">
        <v>35331000</v>
      </c>
      <c r="K10" s="108">
        <v>34130480</v>
      </c>
    </row>
    <row r="11" spans="1:11">
      <c r="A11" s="164" t="s">
        <v>142</v>
      </c>
      <c r="B11" s="108">
        <v>2418419</v>
      </c>
      <c r="C11" s="108">
        <v>278866</v>
      </c>
      <c r="D11" s="108">
        <v>1829</v>
      </c>
      <c r="E11" s="108">
        <v>13769</v>
      </c>
      <c r="F11" s="108">
        <v>13663</v>
      </c>
      <c r="G11" s="200">
        <v>0</v>
      </c>
      <c r="H11" s="200">
        <v>0</v>
      </c>
      <c r="I11" s="108">
        <f t="shared" si="1"/>
        <v>2726546</v>
      </c>
      <c r="J11" s="108">
        <v>2726547</v>
      </c>
      <c r="K11" s="108">
        <v>2516928</v>
      </c>
    </row>
    <row r="12" spans="1:11">
      <c r="A12" s="164" t="s">
        <v>41</v>
      </c>
      <c r="B12" s="108">
        <v>26604635</v>
      </c>
      <c r="C12" s="108">
        <v>15421902</v>
      </c>
      <c r="D12" s="108">
        <v>511135</v>
      </c>
      <c r="E12" s="108">
        <v>1105673</v>
      </c>
      <c r="F12" s="108">
        <v>762807</v>
      </c>
      <c r="G12" s="200">
        <v>0</v>
      </c>
      <c r="H12" s="108">
        <v>13728</v>
      </c>
      <c r="I12" s="108">
        <f t="shared" si="1"/>
        <v>44419880</v>
      </c>
      <c r="J12" s="108">
        <v>44419881</v>
      </c>
      <c r="K12" s="108">
        <v>45061874</v>
      </c>
    </row>
    <row r="13" spans="1:11">
      <c r="A13" s="164" t="s">
        <v>702</v>
      </c>
      <c r="B13" s="108">
        <v>9107435</v>
      </c>
      <c r="C13" s="108">
        <v>3262726</v>
      </c>
      <c r="D13" s="108">
        <v>34950</v>
      </c>
      <c r="E13" s="108">
        <v>13259</v>
      </c>
      <c r="F13" s="108">
        <v>110680</v>
      </c>
      <c r="G13" s="108">
        <v>7000</v>
      </c>
      <c r="H13" s="108">
        <v>66000</v>
      </c>
      <c r="I13" s="108">
        <f t="shared" si="1"/>
        <v>12602050</v>
      </c>
      <c r="J13" s="108">
        <v>12602052</v>
      </c>
      <c r="K13" s="108">
        <v>12146019</v>
      </c>
    </row>
    <row r="14" spans="1:11">
      <c r="A14" s="164" t="s">
        <v>49</v>
      </c>
      <c r="B14" s="108">
        <v>267015319</v>
      </c>
      <c r="C14" s="108">
        <v>40466115</v>
      </c>
      <c r="D14" s="108">
        <v>3519691</v>
      </c>
      <c r="E14" s="108">
        <v>2414543</v>
      </c>
      <c r="F14" s="108">
        <v>2574139</v>
      </c>
      <c r="G14" s="200">
        <v>0</v>
      </c>
      <c r="H14" s="200">
        <v>0</v>
      </c>
      <c r="I14" s="108">
        <f t="shared" si="1"/>
        <v>315989807</v>
      </c>
      <c r="J14" s="108">
        <v>298388323</v>
      </c>
      <c r="K14" s="108">
        <v>302518036</v>
      </c>
    </row>
    <row r="15" spans="1:11">
      <c r="A15" s="164" t="s">
        <v>42</v>
      </c>
      <c r="B15" s="108">
        <v>8037720</v>
      </c>
      <c r="C15" s="108">
        <v>22066119</v>
      </c>
      <c r="D15" s="108">
        <v>3345284</v>
      </c>
      <c r="E15" s="108">
        <v>156028</v>
      </c>
      <c r="F15" s="108">
        <v>168216</v>
      </c>
      <c r="G15" s="200">
        <v>0</v>
      </c>
      <c r="H15" s="200">
        <v>0</v>
      </c>
      <c r="I15" s="108">
        <f t="shared" si="1"/>
        <v>33773367</v>
      </c>
      <c r="J15" s="108">
        <v>33773369</v>
      </c>
      <c r="K15" s="108">
        <v>28500527</v>
      </c>
    </row>
    <row r="16" spans="1:11">
      <c r="A16" s="164" t="s">
        <v>686</v>
      </c>
      <c r="B16" s="108">
        <v>3504010</v>
      </c>
      <c r="C16" s="108">
        <v>2760587</v>
      </c>
      <c r="D16" s="108">
        <v>183608</v>
      </c>
      <c r="E16" s="108">
        <v>4244</v>
      </c>
      <c r="F16" s="108">
        <v>10992</v>
      </c>
      <c r="G16" s="200">
        <v>0</v>
      </c>
      <c r="H16" s="200">
        <v>0</v>
      </c>
      <c r="I16" s="108">
        <f t="shared" si="1"/>
        <v>6463441</v>
      </c>
      <c r="J16" s="108">
        <v>6463442</v>
      </c>
      <c r="K16" s="108">
        <v>4421604</v>
      </c>
    </row>
    <row r="17" spans="1:11">
      <c r="A17" s="164" t="s">
        <v>704</v>
      </c>
      <c r="B17" s="108">
        <v>4740134</v>
      </c>
      <c r="C17" s="108">
        <v>669168</v>
      </c>
      <c r="D17" s="108">
        <v>4151</v>
      </c>
      <c r="E17" s="108">
        <v>2421</v>
      </c>
      <c r="F17" s="108">
        <v>26761</v>
      </c>
      <c r="G17" s="200">
        <v>0</v>
      </c>
      <c r="H17" s="108">
        <v>200000</v>
      </c>
      <c r="I17" s="108">
        <f t="shared" si="1"/>
        <v>5642635</v>
      </c>
      <c r="J17" s="108">
        <v>5642635</v>
      </c>
      <c r="K17" s="200">
        <v>5322776</v>
      </c>
    </row>
    <row r="18" spans="1:11">
      <c r="A18" s="164" t="s">
        <v>696</v>
      </c>
      <c r="B18" s="108">
        <v>1760420</v>
      </c>
      <c r="C18" s="108">
        <v>949528</v>
      </c>
      <c r="D18" s="108">
        <v>4456</v>
      </c>
      <c r="E18" s="108">
        <v>6768</v>
      </c>
      <c r="F18" s="108">
        <v>69717</v>
      </c>
      <c r="G18" s="108">
        <v>158324</v>
      </c>
      <c r="H18" s="200">
        <v>0</v>
      </c>
      <c r="I18" s="108">
        <f t="shared" si="1"/>
        <v>2949213</v>
      </c>
      <c r="J18" s="108">
        <v>2949262</v>
      </c>
      <c r="K18" s="108">
        <v>3250506</v>
      </c>
    </row>
    <row r="19" spans="1:11">
      <c r="A19" s="164" t="s">
        <v>486</v>
      </c>
      <c r="B19" s="200">
        <v>0</v>
      </c>
      <c r="C19" s="200">
        <v>0</v>
      </c>
      <c r="D19" s="200">
        <v>0</v>
      </c>
      <c r="E19" s="200">
        <v>0</v>
      </c>
      <c r="F19" s="200">
        <v>0</v>
      </c>
      <c r="G19" s="108">
        <v>5400000</v>
      </c>
      <c r="H19" s="200">
        <v>0</v>
      </c>
      <c r="I19" s="108">
        <f t="shared" si="1"/>
        <v>5400000</v>
      </c>
      <c r="J19" s="108">
        <v>5400000</v>
      </c>
      <c r="K19" s="108">
        <v>4719643</v>
      </c>
    </row>
    <row r="20" spans="1:11">
      <c r="A20" s="165" t="s">
        <v>694</v>
      </c>
      <c r="B20" s="108">
        <v>5708257</v>
      </c>
      <c r="C20" s="108">
        <v>3601854</v>
      </c>
      <c r="D20" s="108">
        <v>149929</v>
      </c>
      <c r="E20" s="108">
        <v>412</v>
      </c>
      <c r="F20" s="108">
        <v>84026</v>
      </c>
      <c r="G20" s="200">
        <v>0</v>
      </c>
      <c r="H20" s="108">
        <v>60000</v>
      </c>
      <c r="I20" s="108">
        <f t="shared" si="1"/>
        <v>9604478</v>
      </c>
      <c r="J20" s="108">
        <v>9604479</v>
      </c>
      <c r="K20" s="108">
        <v>7280887</v>
      </c>
    </row>
    <row r="21" spans="1:11">
      <c r="A21" s="165" t="s">
        <v>453</v>
      </c>
      <c r="B21" s="108">
        <v>2157733</v>
      </c>
      <c r="C21" s="108">
        <v>408634</v>
      </c>
      <c r="D21" s="108">
        <v>15259</v>
      </c>
      <c r="E21" s="108">
        <v>1176</v>
      </c>
      <c r="F21" s="108">
        <v>3148</v>
      </c>
      <c r="G21" s="200">
        <v>0</v>
      </c>
      <c r="H21" s="200">
        <v>0</v>
      </c>
      <c r="I21" s="108">
        <f t="shared" si="1"/>
        <v>2585950</v>
      </c>
      <c r="J21" s="108">
        <v>2585952</v>
      </c>
      <c r="K21" s="110">
        <v>2379811</v>
      </c>
    </row>
    <row r="22" spans="1:11">
      <c r="A22" s="164" t="s">
        <v>688</v>
      </c>
      <c r="B22" s="108">
        <v>6628208</v>
      </c>
      <c r="C22" s="108">
        <v>1967807</v>
      </c>
      <c r="D22" s="108">
        <v>13033</v>
      </c>
      <c r="E22" s="108">
        <v>14543</v>
      </c>
      <c r="F22" s="108">
        <v>21020</v>
      </c>
      <c r="G22" s="200">
        <v>0</v>
      </c>
      <c r="H22" s="200">
        <v>0</v>
      </c>
      <c r="I22" s="108">
        <f t="shared" si="1"/>
        <v>8644611</v>
      </c>
      <c r="J22" s="108">
        <v>8644611</v>
      </c>
      <c r="K22" s="108">
        <v>10231882</v>
      </c>
    </row>
    <row r="23" spans="1:11">
      <c r="A23" s="164" t="s">
        <v>689</v>
      </c>
      <c r="B23" s="108">
        <v>3647775</v>
      </c>
      <c r="C23" s="108">
        <v>501261</v>
      </c>
      <c r="D23" s="108">
        <v>3590</v>
      </c>
      <c r="E23" s="108">
        <v>2537</v>
      </c>
      <c r="F23" s="108">
        <v>64452</v>
      </c>
      <c r="G23" s="200">
        <v>0</v>
      </c>
      <c r="H23" s="200">
        <v>0</v>
      </c>
      <c r="I23" s="108">
        <f t="shared" si="1"/>
        <v>4219615</v>
      </c>
      <c r="J23" s="108">
        <v>4219616</v>
      </c>
      <c r="K23" s="108">
        <v>4307432</v>
      </c>
    </row>
    <row r="24" spans="1:11">
      <c r="A24" s="245" t="s">
        <v>452</v>
      </c>
      <c r="B24" s="108">
        <v>650608</v>
      </c>
      <c r="C24" s="108">
        <v>19699</v>
      </c>
      <c r="D24" s="108">
        <v>4489</v>
      </c>
      <c r="E24" s="108">
        <v>1920</v>
      </c>
      <c r="F24" s="108">
        <v>1845</v>
      </c>
      <c r="G24" s="200">
        <v>0</v>
      </c>
      <c r="H24" s="200">
        <v>0</v>
      </c>
      <c r="I24" s="108">
        <f t="shared" ref="I24" si="2">SUM(B24:H24)</f>
        <v>678561</v>
      </c>
      <c r="J24" s="108">
        <v>678562</v>
      </c>
      <c r="K24" s="108">
        <v>660789</v>
      </c>
    </row>
    <row r="25" spans="1:11">
      <c r="A25" s="164" t="s">
        <v>798</v>
      </c>
      <c r="B25" s="108">
        <v>347668</v>
      </c>
      <c r="C25" s="108">
        <v>132729</v>
      </c>
      <c r="D25" s="108">
        <v>5773</v>
      </c>
      <c r="E25" s="108">
        <v>123</v>
      </c>
      <c r="F25" s="200">
        <v>0</v>
      </c>
      <c r="G25" s="200">
        <v>0</v>
      </c>
      <c r="H25" s="200">
        <v>0</v>
      </c>
      <c r="I25" s="108">
        <f t="shared" ref="I25:I44" si="3">SUM(B25:H25)</f>
        <v>486293</v>
      </c>
      <c r="J25" s="108">
        <v>610000</v>
      </c>
      <c r="K25" s="108">
        <v>633448</v>
      </c>
    </row>
    <row r="26" spans="1:11">
      <c r="A26" s="164" t="s">
        <v>804</v>
      </c>
      <c r="B26" s="108">
        <v>5766200</v>
      </c>
      <c r="C26" s="108">
        <v>1377280</v>
      </c>
      <c r="D26" s="108">
        <v>201029</v>
      </c>
      <c r="E26" s="108">
        <v>25353</v>
      </c>
      <c r="F26" s="108">
        <v>135294</v>
      </c>
      <c r="G26" s="200">
        <v>0</v>
      </c>
      <c r="H26" s="200">
        <v>0</v>
      </c>
      <c r="I26" s="108">
        <f t="shared" si="3"/>
        <v>7505156</v>
      </c>
      <c r="J26" s="108">
        <v>7505161</v>
      </c>
      <c r="K26" s="108">
        <v>6648067</v>
      </c>
    </row>
    <row r="27" spans="1:11">
      <c r="A27" s="164" t="s">
        <v>670</v>
      </c>
      <c r="B27" s="108">
        <v>18177834</v>
      </c>
      <c r="C27" s="108">
        <v>1954319</v>
      </c>
      <c r="D27" s="108">
        <v>8203881</v>
      </c>
      <c r="E27" s="108">
        <v>250929</v>
      </c>
      <c r="F27" s="108">
        <v>620275</v>
      </c>
      <c r="G27" s="200">
        <v>0</v>
      </c>
      <c r="H27" s="108">
        <v>189150</v>
      </c>
      <c r="I27" s="108">
        <f t="shared" si="3"/>
        <v>29396388</v>
      </c>
      <c r="J27" s="108">
        <v>25887000</v>
      </c>
      <c r="K27" s="108">
        <v>26915803</v>
      </c>
    </row>
    <row r="28" spans="1:11">
      <c r="A28" s="164" t="s">
        <v>691</v>
      </c>
      <c r="B28" s="108">
        <v>17290074</v>
      </c>
      <c r="C28" s="108">
        <v>28122341</v>
      </c>
      <c r="D28" s="108">
        <v>415472</v>
      </c>
      <c r="E28" s="200">
        <v>19058</v>
      </c>
      <c r="F28" s="108">
        <v>137870</v>
      </c>
      <c r="G28" s="200">
        <v>0</v>
      </c>
      <c r="H28" s="200">
        <v>0</v>
      </c>
      <c r="I28" s="108">
        <f t="shared" si="3"/>
        <v>45984815</v>
      </c>
      <c r="J28" s="108">
        <v>45987266</v>
      </c>
      <c r="K28" s="108">
        <v>45409075</v>
      </c>
    </row>
    <row r="29" spans="1:11">
      <c r="A29" s="164" t="s">
        <v>473</v>
      </c>
      <c r="B29" s="108">
        <v>13207968</v>
      </c>
      <c r="C29" s="108">
        <v>15282846</v>
      </c>
      <c r="D29" s="108">
        <v>67268</v>
      </c>
      <c r="E29" s="108">
        <v>20756</v>
      </c>
      <c r="F29" s="108">
        <v>1161671</v>
      </c>
      <c r="G29" s="200">
        <v>0</v>
      </c>
      <c r="H29" s="200">
        <v>0</v>
      </c>
      <c r="I29" s="108">
        <f t="shared" si="3"/>
        <v>29740509</v>
      </c>
      <c r="J29" s="108">
        <v>29740510</v>
      </c>
      <c r="K29" s="108">
        <v>29436800</v>
      </c>
    </row>
    <row r="30" spans="1:11">
      <c r="A30" s="164" t="s">
        <v>44</v>
      </c>
      <c r="B30" s="108">
        <v>43499030</v>
      </c>
      <c r="C30" s="108">
        <v>899841</v>
      </c>
      <c r="D30" s="108">
        <v>495006</v>
      </c>
      <c r="E30" s="200">
        <v>59400</v>
      </c>
      <c r="F30" s="108">
        <v>57177</v>
      </c>
      <c r="G30" s="200">
        <v>0</v>
      </c>
      <c r="H30" s="108">
        <v>15500</v>
      </c>
      <c r="I30" s="108">
        <f t="shared" si="3"/>
        <v>45025954</v>
      </c>
      <c r="J30" s="108">
        <v>45025954</v>
      </c>
      <c r="K30" s="108">
        <v>42973999</v>
      </c>
    </row>
    <row r="31" spans="1:11">
      <c r="A31" s="164" t="s">
        <v>693</v>
      </c>
      <c r="B31" s="108">
        <v>1651280</v>
      </c>
      <c r="C31" s="108">
        <v>582086</v>
      </c>
      <c r="D31" s="108">
        <v>9680</v>
      </c>
      <c r="E31" s="108">
        <v>2150</v>
      </c>
      <c r="F31" s="108">
        <v>2288</v>
      </c>
      <c r="G31" s="200">
        <v>0</v>
      </c>
      <c r="H31" s="200">
        <v>0</v>
      </c>
      <c r="I31" s="108">
        <f t="shared" si="3"/>
        <v>2247484</v>
      </c>
      <c r="J31" s="108">
        <v>2247484</v>
      </c>
      <c r="K31" s="108">
        <v>1908638</v>
      </c>
    </row>
    <row r="32" spans="1:11">
      <c r="A32" s="164" t="s">
        <v>805</v>
      </c>
      <c r="B32" s="108">
        <v>1295296</v>
      </c>
      <c r="C32" s="108">
        <v>169475</v>
      </c>
      <c r="D32" s="108">
        <v>4432</v>
      </c>
      <c r="E32" s="108">
        <v>18013</v>
      </c>
      <c r="F32" s="108">
        <v>4354</v>
      </c>
      <c r="G32" s="200">
        <v>0</v>
      </c>
      <c r="H32" s="200">
        <v>0</v>
      </c>
      <c r="I32" s="108">
        <f t="shared" si="3"/>
        <v>1491570</v>
      </c>
      <c r="J32" s="108">
        <v>1491591</v>
      </c>
      <c r="K32" s="108">
        <v>1543335</v>
      </c>
    </row>
    <row r="33" spans="1:11">
      <c r="A33" s="164" t="s">
        <v>895</v>
      </c>
      <c r="B33" s="108">
        <v>1347592</v>
      </c>
      <c r="C33" s="108">
        <v>371269</v>
      </c>
      <c r="D33" s="108">
        <v>157846</v>
      </c>
      <c r="E33" s="108">
        <v>3850</v>
      </c>
      <c r="F33" s="108">
        <v>9619</v>
      </c>
      <c r="G33" s="200">
        <v>0</v>
      </c>
      <c r="H33" s="108">
        <v>30000</v>
      </c>
      <c r="I33" s="108">
        <f t="shared" si="3"/>
        <v>1920176</v>
      </c>
      <c r="J33" s="108">
        <v>1920177</v>
      </c>
      <c r="K33" s="108">
        <v>1447228</v>
      </c>
    </row>
    <row r="34" spans="1:11">
      <c r="A34" s="164" t="s">
        <v>380</v>
      </c>
      <c r="B34" s="108">
        <v>967303</v>
      </c>
      <c r="C34" s="108">
        <v>422282</v>
      </c>
      <c r="D34" s="108">
        <v>2130</v>
      </c>
      <c r="E34" s="108">
        <v>9151</v>
      </c>
      <c r="F34" s="108">
        <v>6103</v>
      </c>
      <c r="G34" s="200">
        <v>0</v>
      </c>
      <c r="H34" s="200">
        <v>0</v>
      </c>
      <c r="I34" s="108">
        <f t="shared" si="3"/>
        <v>1406969</v>
      </c>
      <c r="J34" s="108">
        <v>1650000</v>
      </c>
      <c r="K34" s="108">
        <v>1719268</v>
      </c>
    </row>
    <row r="35" spans="1:11">
      <c r="A35" s="164" t="s">
        <v>517</v>
      </c>
      <c r="B35" s="200">
        <v>339116</v>
      </c>
      <c r="C35" s="108">
        <v>30131960</v>
      </c>
      <c r="D35" s="108">
        <v>5235</v>
      </c>
      <c r="E35" s="108">
        <v>6622</v>
      </c>
      <c r="F35" s="108">
        <v>519566</v>
      </c>
      <c r="G35" s="108">
        <v>609424727</v>
      </c>
      <c r="H35" s="108">
        <v>1553741310</v>
      </c>
      <c r="I35" s="108">
        <f t="shared" si="3"/>
        <v>2194168536</v>
      </c>
      <c r="J35" s="108">
        <v>2247118670</v>
      </c>
      <c r="K35" s="108">
        <v>1974491174</v>
      </c>
    </row>
    <row r="36" spans="1:11">
      <c r="A36" s="164" t="s">
        <v>806</v>
      </c>
      <c r="B36" s="108">
        <v>13004374</v>
      </c>
      <c r="C36" s="108">
        <v>7847652</v>
      </c>
      <c r="D36" s="108">
        <v>2151388</v>
      </c>
      <c r="E36" s="108">
        <v>185</v>
      </c>
      <c r="F36" s="108">
        <v>245361</v>
      </c>
      <c r="G36" s="200">
        <v>0</v>
      </c>
      <c r="H36" s="200">
        <v>0</v>
      </c>
      <c r="I36" s="108">
        <f t="shared" si="3"/>
        <v>23248960</v>
      </c>
      <c r="J36" s="108">
        <v>23248961</v>
      </c>
      <c r="K36" s="108">
        <v>20421665</v>
      </c>
    </row>
    <row r="37" spans="1:11">
      <c r="A37" s="164" t="s">
        <v>487</v>
      </c>
      <c r="B37" s="108">
        <v>3477172</v>
      </c>
      <c r="C37" s="108">
        <v>4580666</v>
      </c>
      <c r="D37" s="108">
        <v>16641</v>
      </c>
      <c r="E37" s="108">
        <v>4174</v>
      </c>
      <c r="F37" s="108">
        <v>228973</v>
      </c>
      <c r="G37" s="200">
        <v>0</v>
      </c>
      <c r="H37" s="108">
        <v>178200</v>
      </c>
      <c r="I37" s="108">
        <f t="shared" si="3"/>
        <v>8485826</v>
      </c>
      <c r="J37" s="108">
        <v>8485829</v>
      </c>
      <c r="K37" s="108">
        <v>7060838</v>
      </c>
    </row>
    <row r="38" spans="1:11">
      <c r="A38" s="164" t="s">
        <v>483</v>
      </c>
      <c r="B38" s="108">
        <v>814769</v>
      </c>
      <c r="C38" s="108">
        <v>2750484</v>
      </c>
      <c r="D38" s="108">
        <v>1203</v>
      </c>
      <c r="E38" s="200">
        <v>9031</v>
      </c>
      <c r="F38" s="108">
        <v>1358</v>
      </c>
      <c r="G38" s="200">
        <v>0</v>
      </c>
      <c r="H38" s="200">
        <v>0</v>
      </c>
      <c r="I38" s="108">
        <f t="shared" si="3"/>
        <v>3576845</v>
      </c>
      <c r="J38" s="108">
        <v>3576845</v>
      </c>
      <c r="K38" s="108">
        <v>2340211</v>
      </c>
    </row>
    <row r="39" spans="1:11">
      <c r="A39" s="164" t="s">
        <v>469</v>
      </c>
      <c r="B39" s="108">
        <v>3356261</v>
      </c>
      <c r="C39" s="108">
        <v>702989</v>
      </c>
      <c r="D39" s="108">
        <v>67996</v>
      </c>
      <c r="E39" s="108">
        <v>70681</v>
      </c>
      <c r="F39" s="108">
        <v>22439</v>
      </c>
      <c r="G39" s="200">
        <v>0</v>
      </c>
      <c r="H39" s="200">
        <v>0</v>
      </c>
      <c r="I39" s="108">
        <f t="shared" si="3"/>
        <v>4220366</v>
      </c>
      <c r="J39" s="108">
        <v>4220367</v>
      </c>
      <c r="K39" s="108">
        <v>3894710</v>
      </c>
    </row>
    <row r="40" spans="1:11">
      <c r="A40" s="164" t="s">
        <v>697</v>
      </c>
      <c r="B40" s="108">
        <v>2642459</v>
      </c>
      <c r="C40" s="108">
        <v>599464</v>
      </c>
      <c r="D40" s="108">
        <v>11048</v>
      </c>
      <c r="E40" s="108">
        <v>19207</v>
      </c>
      <c r="F40" s="108">
        <v>13541</v>
      </c>
      <c r="G40" s="200">
        <v>0</v>
      </c>
      <c r="H40" s="200">
        <v>0</v>
      </c>
      <c r="I40" s="108">
        <f t="shared" si="3"/>
        <v>3285719</v>
      </c>
      <c r="J40" s="108">
        <v>3285719</v>
      </c>
      <c r="K40" s="108">
        <v>3392243</v>
      </c>
    </row>
    <row r="41" spans="1:11">
      <c r="A41" s="164" t="s">
        <v>43</v>
      </c>
      <c r="B41" s="108">
        <v>5558854</v>
      </c>
      <c r="C41" s="108">
        <v>570300</v>
      </c>
      <c r="D41" s="108">
        <v>3259</v>
      </c>
      <c r="E41" s="108">
        <v>25450</v>
      </c>
      <c r="F41" s="108">
        <v>29414</v>
      </c>
      <c r="G41" s="200">
        <v>0</v>
      </c>
      <c r="H41" s="200">
        <v>0</v>
      </c>
      <c r="I41" s="108">
        <f t="shared" si="3"/>
        <v>6187277</v>
      </c>
      <c r="J41" s="108">
        <v>6187278</v>
      </c>
      <c r="K41" s="108">
        <v>5603598</v>
      </c>
    </row>
    <row r="42" spans="1:11">
      <c r="A42" s="164" t="s">
        <v>457</v>
      </c>
      <c r="B42" s="108">
        <v>8118930</v>
      </c>
      <c r="C42" s="108">
        <v>4671690</v>
      </c>
      <c r="D42" s="108">
        <v>947849</v>
      </c>
      <c r="E42" s="108">
        <v>150477</v>
      </c>
      <c r="F42" s="108">
        <v>486874</v>
      </c>
      <c r="G42" s="200">
        <v>0</v>
      </c>
      <c r="H42" s="200">
        <v>0</v>
      </c>
      <c r="I42" s="108">
        <f t="shared" si="3"/>
        <v>14375820</v>
      </c>
      <c r="J42" s="108">
        <v>14375928</v>
      </c>
      <c r="K42" s="108">
        <v>14091324</v>
      </c>
    </row>
    <row r="43" spans="1:11">
      <c r="A43" s="164" t="s">
        <v>485</v>
      </c>
      <c r="B43" s="108">
        <v>979647</v>
      </c>
      <c r="C43" s="108">
        <v>389324</v>
      </c>
      <c r="D43" s="108">
        <v>6100</v>
      </c>
      <c r="E43" s="108">
        <v>4070</v>
      </c>
      <c r="F43" s="108">
        <v>11777</v>
      </c>
      <c r="G43" s="108">
        <v>7925896</v>
      </c>
      <c r="H43" s="200">
        <v>0</v>
      </c>
      <c r="I43" s="108">
        <f t="shared" si="3"/>
        <v>9316814</v>
      </c>
      <c r="J43" s="108">
        <v>9316849</v>
      </c>
      <c r="K43" s="108">
        <v>7323524</v>
      </c>
    </row>
    <row r="44" spans="1:11">
      <c r="A44" s="164" t="s">
        <v>324</v>
      </c>
      <c r="B44" s="108">
        <v>15652609</v>
      </c>
      <c r="C44" s="108">
        <v>839300</v>
      </c>
      <c r="D44" s="108">
        <v>9671</v>
      </c>
      <c r="E44" s="200">
        <v>5719</v>
      </c>
      <c r="F44" s="108">
        <v>2546</v>
      </c>
      <c r="G44" s="200">
        <v>0</v>
      </c>
      <c r="H44" s="200">
        <v>0</v>
      </c>
      <c r="I44" s="108">
        <f t="shared" si="3"/>
        <v>16509845</v>
      </c>
      <c r="J44" s="108">
        <v>16509847</v>
      </c>
      <c r="K44" s="108">
        <v>15934683</v>
      </c>
    </row>
    <row r="45" spans="1:11">
      <c r="A45" s="164" t="s">
        <v>48</v>
      </c>
      <c r="B45" s="108">
        <v>3852540</v>
      </c>
      <c r="C45" s="108">
        <v>368621</v>
      </c>
      <c r="D45" s="108">
        <v>11550</v>
      </c>
      <c r="E45" s="200">
        <v>1393</v>
      </c>
      <c r="F45" s="108">
        <v>46128</v>
      </c>
      <c r="G45" s="200">
        <v>0</v>
      </c>
      <c r="H45" s="200">
        <v>0</v>
      </c>
      <c r="I45" s="108">
        <f t="shared" ref="I45:I55" si="4">SUM(B45:H45)</f>
        <v>4280232</v>
      </c>
      <c r="J45" s="108">
        <v>4280299</v>
      </c>
      <c r="K45" s="108">
        <v>4381210</v>
      </c>
    </row>
    <row r="46" spans="1:11">
      <c r="A46" s="164" t="s">
        <v>700</v>
      </c>
      <c r="B46" s="108">
        <v>829233</v>
      </c>
      <c r="C46" s="108">
        <v>247777</v>
      </c>
      <c r="D46" s="108">
        <v>1995</v>
      </c>
      <c r="E46" s="108">
        <v>42831</v>
      </c>
      <c r="F46" s="108">
        <v>20645</v>
      </c>
      <c r="G46" s="200">
        <v>0</v>
      </c>
      <c r="H46" s="200">
        <v>0</v>
      </c>
      <c r="I46" s="108">
        <f t="shared" si="4"/>
        <v>1142481</v>
      </c>
      <c r="J46" s="108">
        <v>1142482</v>
      </c>
      <c r="K46" s="108">
        <v>1067913</v>
      </c>
    </row>
    <row r="47" spans="1:11">
      <c r="A47" s="164" t="s">
        <v>505</v>
      </c>
      <c r="B47" s="108">
        <v>8399421</v>
      </c>
      <c r="C47" s="108">
        <v>928018</v>
      </c>
      <c r="D47" s="108">
        <v>38811</v>
      </c>
      <c r="E47" s="108">
        <v>49198</v>
      </c>
      <c r="F47" s="108">
        <v>143190</v>
      </c>
      <c r="G47" s="200">
        <v>0</v>
      </c>
      <c r="H47" s="200">
        <v>0</v>
      </c>
      <c r="I47" s="108">
        <f t="shared" si="4"/>
        <v>9558638</v>
      </c>
      <c r="J47" s="108">
        <v>9558985</v>
      </c>
      <c r="K47" s="108">
        <v>8925682</v>
      </c>
    </row>
    <row r="48" spans="1:11">
      <c r="A48" s="164" t="s">
        <v>143</v>
      </c>
      <c r="B48" s="108">
        <v>16509090</v>
      </c>
      <c r="C48" s="108">
        <v>2485714</v>
      </c>
      <c r="D48" s="108">
        <v>157345</v>
      </c>
      <c r="E48" s="108">
        <v>91615</v>
      </c>
      <c r="F48" s="108">
        <v>563665</v>
      </c>
      <c r="G48" s="200">
        <v>0</v>
      </c>
      <c r="H48" s="200">
        <v>0</v>
      </c>
      <c r="I48" s="108">
        <f t="shared" si="4"/>
        <v>19807429</v>
      </c>
      <c r="J48" s="108">
        <v>19807430</v>
      </c>
      <c r="K48" s="108">
        <v>18997718</v>
      </c>
    </row>
    <row r="49" spans="1:11">
      <c r="A49" s="164" t="s">
        <v>801</v>
      </c>
      <c r="B49" s="108">
        <v>17080272</v>
      </c>
      <c r="C49" s="108">
        <v>1683705</v>
      </c>
      <c r="D49" s="108">
        <v>19354916</v>
      </c>
      <c r="E49" s="108">
        <v>342313</v>
      </c>
      <c r="F49" s="108">
        <v>548292</v>
      </c>
      <c r="G49" s="200">
        <v>0</v>
      </c>
      <c r="H49" s="108">
        <v>185995</v>
      </c>
      <c r="I49" s="108">
        <f t="shared" si="4"/>
        <v>39195493</v>
      </c>
      <c r="J49" s="108">
        <v>35663000</v>
      </c>
      <c r="K49" s="108">
        <v>37180574</v>
      </c>
    </row>
    <row r="50" spans="1:11">
      <c r="A50" s="164" t="s">
        <v>698</v>
      </c>
      <c r="B50" s="108">
        <v>2684981</v>
      </c>
      <c r="C50" s="108">
        <v>267578</v>
      </c>
      <c r="D50" s="108">
        <v>4720</v>
      </c>
      <c r="E50" s="108">
        <v>15781</v>
      </c>
      <c r="F50" s="108">
        <v>26004</v>
      </c>
      <c r="G50" s="200">
        <v>0</v>
      </c>
      <c r="H50" s="200">
        <v>0</v>
      </c>
      <c r="I50" s="108">
        <f t="shared" si="4"/>
        <v>2999064</v>
      </c>
      <c r="J50" s="108">
        <v>2999066</v>
      </c>
      <c r="K50" s="108">
        <v>3005344</v>
      </c>
    </row>
    <row r="51" spans="1:11">
      <c r="A51" s="164" t="s">
        <v>705</v>
      </c>
      <c r="B51" s="108">
        <v>1067047</v>
      </c>
      <c r="C51" s="108">
        <v>1344903</v>
      </c>
      <c r="D51" s="108">
        <v>8594</v>
      </c>
      <c r="E51" s="108">
        <v>7986</v>
      </c>
      <c r="F51" s="108">
        <v>24039</v>
      </c>
      <c r="G51" s="200">
        <v>0</v>
      </c>
      <c r="H51" s="108">
        <v>546600</v>
      </c>
      <c r="I51" s="108">
        <f t="shared" si="4"/>
        <v>2999169</v>
      </c>
      <c r="J51" s="108">
        <v>3016000</v>
      </c>
      <c r="K51" s="108">
        <v>2367634</v>
      </c>
    </row>
    <row r="52" spans="1:11">
      <c r="A52" s="164" t="s">
        <v>810</v>
      </c>
      <c r="B52" s="108">
        <v>29588710</v>
      </c>
      <c r="C52" s="108">
        <v>1745111</v>
      </c>
      <c r="D52" s="108">
        <v>14831119</v>
      </c>
      <c r="E52" s="108">
        <v>1220433</v>
      </c>
      <c r="F52" s="108">
        <v>2846953</v>
      </c>
      <c r="G52" s="200">
        <v>0</v>
      </c>
      <c r="H52" s="108">
        <v>620677</v>
      </c>
      <c r="I52" s="108">
        <f t="shared" si="4"/>
        <v>50853003</v>
      </c>
      <c r="J52" s="108">
        <v>44824000</v>
      </c>
      <c r="K52" s="108">
        <v>46540196</v>
      </c>
    </row>
    <row r="53" spans="1:11">
      <c r="A53" s="164" t="s">
        <v>385</v>
      </c>
      <c r="B53" s="108">
        <v>2698091</v>
      </c>
      <c r="C53" s="108">
        <v>608022</v>
      </c>
      <c r="D53" s="108">
        <v>6867</v>
      </c>
      <c r="E53" s="108">
        <v>2093</v>
      </c>
      <c r="F53" s="108">
        <v>11283</v>
      </c>
      <c r="G53" s="200">
        <v>0</v>
      </c>
      <c r="H53" s="200">
        <v>0</v>
      </c>
      <c r="I53" s="108">
        <f t="shared" si="4"/>
        <v>3326356</v>
      </c>
      <c r="J53" s="108">
        <v>3326358</v>
      </c>
      <c r="K53" s="108">
        <v>3248391</v>
      </c>
    </row>
    <row r="54" spans="1:11">
      <c r="A54" s="164" t="s">
        <v>706</v>
      </c>
      <c r="B54" s="108">
        <v>4165592</v>
      </c>
      <c r="C54" s="108">
        <v>2573324</v>
      </c>
      <c r="D54" s="108">
        <v>7102</v>
      </c>
      <c r="E54" s="108">
        <v>27883</v>
      </c>
      <c r="F54" s="108">
        <v>8009</v>
      </c>
      <c r="G54" s="200">
        <v>0</v>
      </c>
      <c r="H54" s="200">
        <v>0</v>
      </c>
      <c r="I54" s="108">
        <f t="shared" si="4"/>
        <v>6781910</v>
      </c>
      <c r="J54" s="108">
        <v>6781979</v>
      </c>
      <c r="K54" s="108">
        <v>6914044</v>
      </c>
    </row>
    <row r="55" spans="1:11">
      <c r="A55" s="164" t="s">
        <v>807</v>
      </c>
      <c r="B55" s="200">
        <v>0</v>
      </c>
      <c r="C55" s="200">
        <v>0</v>
      </c>
      <c r="D55" s="200">
        <v>0</v>
      </c>
      <c r="E55" s="200">
        <v>0</v>
      </c>
      <c r="F55" s="200">
        <v>0</v>
      </c>
      <c r="G55" s="200">
        <v>752009</v>
      </c>
      <c r="H55" s="200">
        <v>0</v>
      </c>
      <c r="I55" s="108">
        <f t="shared" si="4"/>
        <v>752009</v>
      </c>
      <c r="J55" s="108">
        <v>752010</v>
      </c>
      <c r="K55" s="108">
        <v>717562</v>
      </c>
    </row>
    <row r="56" spans="1:11">
      <c r="A56" s="164" t="s">
        <v>808</v>
      </c>
      <c r="B56" s="108">
        <v>1808296</v>
      </c>
      <c r="C56" s="108">
        <v>2297853</v>
      </c>
      <c r="D56" s="108">
        <v>247635</v>
      </c>
      <c r="E56" s="108">
        <v>20592</v>
      </c>
      <c r="F56" s="108">
        <v>1487941</v>
      </c>
      <c r="G56" s="108">
        <v>8689262</v>
      </c>
      <c r="H56" s="108">
        <v>20829020</v>
      </c>
      <c r="I56" s="108">
        <f t="shared" ref="I56" si="5">SUM(B56:H56)</f>
        <v>35380599</v>
      </c>
      <c r="J56" s="108">
        <v>35380644</v>
      </c>
      <c r="K56" s="108">
        <v>23456461</v>
      </c>
    </row>
    <row r="57" spans="1:11">
      <c r="A57" s="136" t="s">
        <v>27</v>
      </c>
      <c r="B57" s="137">
        <f t="shared" ref="B57:K57" si="6">SUM(B4:B56)</f>
        <v>1424355500</v>
      </c>
      <c r="C57" s="137">
        <f t="shared" si="6"/>
        <v>280435335</v>
      </c>
      <c r="D57" s="137">
        <f t="shared" si="6"/>
        <v>90446125</v>
      </c>
      <c r="E57" s="137">
        <f t="shared" si="6"/>
        <v>37140245</v>
      </c>
      <c r="F57" s="137">
        <f t="shared" si="6"/>
        <v>46255627</v>
      </c>
      <c r="G57" s="137">
        <f t="shared" si="6"/>
        <v>677688218</v>
      </c>
      <c r="H57" s="137">
        <f t="shared" si="6"/>
        <v>1580147154</v>
      </c>
      <c r="I57" s="137">
        <f t="shared" si="6"/>
        <v>4136468204</v>
      </c>
      <c r="J57" s="137">
        <f t="shared" si="6"/>
        <v>4082741403</v>
      </c>
      <c r="K57" s="137">
        <f t="shared" si="6"/>
        <v>3761277447</v>
      </c>
    </row>
    <row r="59" spans="1:11">
      <c r="B59" s="264"/>
      <c r="C59" s="264"/>
      <c r="D59" s="264"/>
      <c r="E59" s="264"/>
      <c r="F59" s="264"/>
      <c r="G59" s="264"/>
      <c r="H59" s="264"/>
      <c r="I59" s="264"/>
      <c r="J59" s="264"/>
      <c r="K59" s="264"/>
    </row>
  </sheetData>
  <mergeCells count="1">
    <mergeCell ref="A1:K1"/>
  </mergeCells>
  <phoneticPr fontId="0" type="noConversion"/>
  <printOptions horizontalCentered="1"/>
  <pageMargins left="0.23" right="0.36458333333333298" top="0.83333333333333304" bottom="0.28999999999999998" header="0.25" footer="0.27"/>
  <pageSetup paperSize="9" orientation="landscape" r:id="rId1"/>
  <headerFooter>
    <oddHeader xml:space="preserve">&amp;R&amp;"Times New Roman,Regular"Kingdom of Bahrain
Consolidated Final Account
For The Year Ended 31 December 2025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K483"/>
  <sheetViews>
    <sheetView view="pageBreakPreview" zoomScale="130" zoomScaleNormal="100" zoomScaleSheetLayoutView="130" zoomScalePageLayoutView="120" workbookViewId="0">
      <selection activeCell="H14" sqref="H14"/>
    </sheetView>
  </sheetViews>
  <sheetFormatPr defaultColWidth="9.140625" defaultRowHeight="12.75"/>
  <cols>
    <col min="1" max="3" width="3.7109375" style="8" customWidth="1"/>
    <col min="4" max="4" width="5.28515625" style="8" customWidth="1"/>
    <col min="5" max="5" width="37" style="8" customWidth="1"/>
    <col min="6" max="6" width="13.7109375" style="8" bestFit="1" customWidth="1"/>
    <col min="7" max="7" width="12.85546875" style="8" bestFit="1" customWidth="1"/>
    <col min="8" max="8" width="13.7109375" style="8" bestFit="1" customWidth="1"/>
    <col min="9" max="9" width="12.85546875" style="8" customWidth="1"/>
    <col min="10" max="10" width="17.140625" style="8" customWidth="1"/>
    <col min="11" max="11" width="12.5703125" style="8" bestFit="1" customWidth="1"/>
    <col min="12" max="16384" width="9.140625" style="8"/>
  </cols>
  <sheetData>
    <row r="1" spans="1:11" ht="22.5" customHeight="1">
      <c r="A1" s="282" t="s">
        <v>522</v>
      </c>
      <c r="B1" s="283"/>
      <c r="C1" s="283"/>
      <c r="D1" s="293"/>
      <c r="E1" s="293"/>
      <c r="F1" s="293"/>
      <c r="G1" s="293"/>
      <c r="H1" s="293"/>
      <c r="I1" s="293"/>
    </row>
    <row r="2" spans="1:11" ht="13.5" customHeight="1">
      <c r="I2" s="13" t="s">
        <v>46</v>
      </c>
    </row>
    <row r="3" spans="1:11" ht="18.75" customHeight="1">
      <c r="A3" s="294" t="s">
        <v>76</v>
      </c>
      <c r="B3" s="295"/>
      <c r="C3" s="295"/>
      <c r="D3" s="295"/>
      <c r="E3" s="307" t="s">
        <v>28</v>
      </c>
      <c r="F3" s="294">
        <v>2025</v>
      </c>
      <c r="G3" s="294"/>
      <c r="H3" s="294"/>
      <c r="I3" s="298">
        <v>2024</v>
      </c>
    </row>
    <row r="4" spans="1:11" ht="18.75" customHeight="1">
      <c r="A4" s="63" t="s">
        <v>303</v>
      </c>
      <c r="B4" s="63" t="s">
        <v>310</v>
      </c>
      <c r="C4" s="63" t="s">
        <v>301</v>
      </c>
      <c r="D4" s="63" t="s">
        <v>309</v>
      </c>
      <c r="E4" s="308"/>
      <c r="F4" s="63" t="s">
        <v>26</v>
      </c>
      <c r="G4" s="63" t="s">
        <v>45</v>
      </c>
      <c r="H4" s="63" t="s">
        <v>77</v>
      </c>
      <c r="I4" s="299"/>
    </row>
    <row r="5" spans="1:11">
      <c r="A5" s="193">
        <v>6</v>
      </c>
      <c r="B5" s="193">
        <v>1</v>
      </c>
      <c r="C5" s="193">
        <v>1</v>
      </c>
      <c r="D5" s="193">
        <v>60011</v>
      </c>
      <c r="E5" s="194" t="s">
        <v>406</v>
      </c>
      <c r="F5" s="196">
        <v>806311262</v>
      </c>
      <c r="G5" s="196">
        <v>800632093</v>
      </c>
      <c r="H5" s="109">
        <f t="shared" ref="H5:H68" si="0">F5-G5</f>
        <v>5679169</v>
      </c>
      <c r="I5" s="196">
        <v>796603168</v>
      </c>
      <c r="J5" s="167"/>
      <c r="K5" s="167"/>
    </row>
    <row r="6" spans="1:11">
      <c r="A6" s="193">
        <v>6</v>
      </c>
      <c r="B6" s="193">
        <v>1</v>
      </c>
      <c r="C6" s="193">
        <v>1</v>
      </c>
      <c r="D6" s="193">
        <v>60021</v>
      </c>
      <c r="E6" s="194" t="s">
        <v>112</v>
      </c>
      <c r="F6" s="196">
        <v>4022411</v>
      </c>
      <c r="G6" s="196">
        <v>3641694</v>
      </c>
      <c r="H6" s="109">
        <f t="shared" si="0"/>
        <v>380717</v>
      </c>
      <c r="I6" s="196">
        <v>3647925</v>
      </c>
      <c r="J6" s="167"/>
      <c r="K6" s="167"/>
    </row>
    <row r="7" spans="1:11">
      <c r="A7" s="193">
        <v>6</v>
      </c>
      <c r="B7" s="193">
        <v>1</v>
      </c>
      <c r="C7" s="193">
        <v>1</v>
      </c>
      <c r="D7" s="193">
        <v>61011</v>
      </c>
      <c r="E7" s="194" t="s">
        <v>113</v>
      </c>
      <c r="F7" s="196">
        <v>47472616</v>
      </c>
      <c r="G7" s="196">
        <v>47775297</v>
      </c>
      <c r="H7" s="109">
        <f t="shared" si="0"/>
        <v>-302681</v>
      </c>
      <c r="I7" s="196">
        <v>45959884</v>
      </c>
      <c r="J7" s="167"/>
      <c r="K7" s="167"/>
    </row>
    <row r="8" spans="1:11">
      <c r="A8" s="193">
        <v>6</v>
      </c>
      <c r="B8" s="193">
        <v>1</v>
      </c>
      <c r="C8" s="193">
        <v>1</v>
      </c>
      <c r="D8" s="193">
        <v>61012</v>
      </c>
      <c r="E8" s="194" t="s">
        <v>304</v>
      </c>
      <c r="F8" s="196">
        <v>86739725</v>
      </c>
      <c r="G8" s="196">
        <v>90483580</v>
      </c>
      <c r="H8" s="109">
        <f t="shared" si="0"/>
        <v>-3743855</v>
      </c>
      <c r="I8" s="196">
        <v>78949053</v>
      </c>
      <c r="J8" s="167"/>
      <c r="K8" s="167"/>
    </row>
    <row r="9" spans="1:11">
      <c r="A9" s="193">
        <v>6</v>
      </c>
      <c r="B9" s="193">
        <v>1</v>
      </c>
      <c r="C9" s="193">
        <v>1</v>
      </c>
      <c r="D9" s="193">
        <v>61013</v>
      </c>
      <c r="E9" s="194" t="s">
        <v>386</v>
      </c>
      <c r="F9" s="196">
        <v>5787146</v>
      </c>
      <c r="G9" s="196">
        <v>5949363</v>
      </c>
      <c r="H9" s="109">
        <f t="shared" si="0"/>
        <v>-162217</v>
      </c>
      <c r="I9" s="196">
        <v>5899708</v>
      </c>
      <c r="J9" s="167"/>
      <c r="K9" s="167"/>
    </row>
    <row r="10" spans="1:11">
      <c r="A10" s="193">
        <v>6</v>
      </c>
      <c r="B10" s="193">
        <v>1</v>
      </c>
      <c r="C10" s="193">
        <v>1</v>
      </c>
      <c r="D10" s="193">
        <v>61014</v>
      </c>
      <c r="E10" s="194" t="s">
        <v>731</v>
      </c>
      <c r="F10" s="196">
        <v>54000</v>
      </c>
      <c r="G10" s="196">
        <v>27000</v>
      </c>
      <c r="H10" s="109">
        <f t="shared" si="0"/>
        <v>27000</v>
      </c>
      <c r="I10" s="196">
        <v>31000</v>
      </c>
      <c r="J10" s="167"/>
      <c r="K10" s="167"/>
    </row>
    <row r="11" spans="1:11">
      <c r="A11" s="193">
        <v>6</v>
      </c>
      <c r="B11" s="193">
        <v>1</v>
      </c>
      <c r="C11" s="193">
        <v>1</v>
      </c>
      <c r="D11" s="193">
        <v>61015</v>
      </c>
      <c r="E11" s="194" t="s">
        <v>412</v>
      </c>
      <c r="F11" s="196">
        <v>3256089</v>
      </c>
      <c r="G11" s="196">
        <v>3417812</v>
      </c>
      <c r="H11" s="109">
        <f t="shared" si="0"/>
        <v>-161723</v>
      </c>
      <c r="I11" s="196">
        <v>3319675</v>
      </c>
      <c r="J11" s="167"/>
      <c r="K11" s="167"/>
    </row>
    <row r="12" spans="1:11">
      <c r="A12" s="193">
        <v>6</v>
      </c>
      <c r="B12" s="193">
        <v>1</v>
      </c>
      <c r="C12" s="193">
        <v>1</v>
      </c>
      <c r="D12" s="193">
        <v>61016</v>
      </c>
      <c r="E12" s="194" t="s">
        <v>387</v>
      </c>
      <c r="F12" s="196">
        <v>644882</v>
      </c>
      <c r="G12" s="196">
        <v>505069</v>
      </c>
      <c r="H12" s="109">
        <f t="shared" si="0"/>
        <v>139813</v>
      </c>
      <c r="I12" s="109">
        <v>502274</v>
      </c>
      <c r="J12" s="167"/>
      <c r="K12" s="167"/>
    </row>
    <row r="13" spans="1:11">
      <c r="A13" s="193">
        <v>6</v>
      </c>
      <c r="B13" s="193">
        <v>1</v>
      </c>
      <c r="C13" s="193">
        <v>1</v>
      </c>
      <c r="D13" s="193">
        <v>61017</v>
      </c>
      <c r="E13" s="194" t="s">
        <v>413</v>
      </c>
      <c r="F13" s="196">
        <v>298092</v>
      </c>
      <c r="G13" s="196">
        <v>133113</v>
      </c>
      <c r="H13" s="109">
        <f t="shared" si="0"/>
        <v>164979</v>
      </c>
      <c r="I13" s="196">
        <v>146526</v>
      </c>
      <c r="J13" s="167"/>
      <c r="K13" s="167"/>
    </row>
    <row r="14" spans="1:11">
      <c r="A14" s="193">
        <v>6</v>
      </c>
      <c r="B14" s="193">
        <v>1</v>
      </c>
      <c r="C14" s="193">
        <v>1</v>
      </c>
      <c r="D14" s="193">
        <v>61019</v>
      </c>
      <c r="E14" s="194" t="s">
        <v>555</v>
      </c>
      <c r="F14" s="196">
        <v>10800</v>
      </c>
      <c r="G14" s="196">
        <v>3700</v>
      </c>
      <c r="H14" s="109">
        <f t="shared" si="0"/>
        <v>7100</v>
      </c>
      <c r="I14" s="196">
        <v>1900</v>
      </c>
      <c r="J14" s="167"/>
      <c r="K14" s="167"/>
    </row>
    <row r="15" spans="1:11">
      <c r="A15" s="193">
        <v>6</v>
      </c>
      <c r="B15" s="193">
        <v>1</v>
      </c>
      <c r="C15" s="193">
        <v>1</v>
      </c>
      <c r="D15" s="193">
        <v>61021</v>
      </c>
      <c r="E15" s="194" t="s">
        <v>402</v>
      </c>
      <c r="F15" s="196">
        <v>20859666</v>
      </c>
      <c r="G15" s="196">
        <v>20262920</v>
      </c>
      <c r="H15" s="109">
        <f t="shared" si="0"/>
        <v>596746</v>
      </c>
      <c r="I15" s="196">
        <v>19754598</v>
      </c>
      <c r="J15" s="167"/>
      <c r="K15" s="167"/>
    </row>
    <row r="16" spans="1:11">
      <c r="A16" s="193">
        <v>6</v>
      </c>
      <c r="B16" s="193">
        <v>1</v>
      </c>
      <c r="C16" s="193">
        <v>1</v>
      </c>
      <c r="D16" s="193">
        <v>61022</v>
      </c>
      <c r="E16" s="194" t="s">
        <v>403</v>
      </c>
      <c r="F16" s="196">
        <v>4933544</v>
      </c>
      <c r="G16" s="196">
        <v>4791593</v>
      </c>
      <c r="H16" s="109">
        <f t="shared" si="0"/>
        <v>141951</v>
      </c>
      <c r="I16" s="196">
        <v>4776226</v>
      </c>
      <c r="J16" s="167"/>
      <c r="K16" s="167"/>
    </row>
    <row r="17" spans="1:11">
      <c r="A17" s="193">
        <v>6</v>
      </c>
      <c r="B17" s="193">
        <v>1</v>
      </c>
      <c r="C17" s="193">
        <v>1</v>
      </c>
      <c r="D17" s="193">
        <v>61023</v>
      </c>
      <c r="E17" s="194" t="s">
        <v>916</v>
      </c>
      <c r="F17" s="109">
        <v>0</v>
      </c>
      <c r="G17" s="109">
        <v>11979</v>
      </c>
      <c r="H17" s="109">
        <f t="shared" si="0"/>
        <v>-11979</v>
      </c>
      <c r="I17" s="109">
        <v>0</v>
      </c>
      <c r="J17" s="167"/>
      <c r="K17" s="167"/>
    </row>
    <row r="18" spans="1:11">
      <c r="A18" s="193">
        <v>6</v>
      </c>
      <c r="B18" s="193">
        <v>1</v>
      </c>
      <c r="C18" s="193">
        <v>1</v>
      </c>
      <c r="D18" s="193">
        <v>61025</v>
      </c>
      <c r="E18" s="194" t="s">
        <v>556</v>
      </c>
      <c r="F18" s="196">
        <v>3730834</v>
      </c>
      <c r="G18" s="196">
        <v>3739597</v>
      </c>
      <c r="H18" s="109">
        <f t="shared" si="0"/>
        <v>-8763</v>
      </c>
      <c r="I18" s="196">
        <v>3803413</v>
      </c>
      <c r="J18" s="167"/>
      <c r="K18" s="167"/>
    </row>
    <row r="19" spans="1:11">
      <c r="A19" s="193">
        <v>6</v>
      </c>
      <c r="B19" s="193">
        <v>1</v>
      </c>
      <c r="C19" s="193">
        <v>1</v>
      </c>
      <c r="D19" s="193">
        <v>61026</v>
      </c>
      <c r="E19" s="194" t="s">
        <v>557</v>
      </c>
      <c r="F19" s="196">
        <v>343770</v>
      </c>
      <c r="G19" s="196">
        <v>215818</v>
      </c>
      <c r="H19" s="109">
        <f t="shared" si="0"/>
        <v>127952</v>
      </c>
      <c r="I19" s="196">
        <v>402109</v>
      </c>
      <c r="J19" s="167"/>
      <c r="K19" s="167"/>
    </row>
    <row r="20" spans="1:11">
      <c r="A20" s="193">
        <v>6</v>
      </c>
      <c r="B20" s="193">
        <v>1</v>
      </c>
      <c r="C20" s="193">
        <v>1</v>
      </c>
      <c r="D20" s="193">
        <v>61027</v>
      </c>
      <c r="E20" s="194" t="s">
        <v>917</v>
      </c>
      <c r="F20" s="109">
        <v>0</v>
      </c>
      <c r="G20" s="196">
        <v>15150</v>
      </c>
      <c r="H20" s="109">
        <f t="shared" si="0"/>
        <v>-15150</v>
      </c>
      <c r="I20" s="109">
        <v>0</v>
      </c>
      <c r="J20" s="167"/>
      <c r="K20" s="167"/>
    </row>
    <row r="21" spans="1:11">
      <c r="A21" s="193">
        <v>6</v>
      </c>
      <c r="B21" s="193">
        <v>1</v>
      </c>
      <c r="C21" s="193">
        <v>1</v>
      </c>
      <c r="D21" s="193">
        <v>61028</v>
      </c>
      <c r="E21" s="194" t="s">
        <v>918</v>
      </c>
      <c r="F21" s="196">
        <v>87659</v>
      </c>
      <c r="G21" s="109">
        <v>825506</v>
      </c>
      <c r="H21" s="109">
        <f t="shared" si="0"/>
        <v>-737847</v>
      </c>
      <c r="I21" s="109">
        <v>0</v>
      </c>
      <c r="J21" s="167"/>
      <c r="K21" s="167"/>
    </row>
    <row r="22" spans="1:11">
      <c r="A22" s="193">
        <v>6</v>
      </c>
      <c r="B22" s="193">
        <v>1</v>
      </c>
      <c r="C22" s="193">
        <v>1</v>
      </c>
      <c r="D22" s="193">
        <v>61031</v>
      </c>
      <c r="E22" s="194" t="s">
        <v>114</v>
      </c>
      <c r="F22" s="196">
        <v>26852635</v>
      </c>
      <c r="G22" s="196">
        <v>26573057</v>
      </c>
      <c r="H22" s="109">
        <f t="shared" si="0"/>
        <v>279578</v>
      </c>
      <c r="I22" s="196">
        <v>25608974</v>
      </c>
      <c r="J22" s="167"/>
      <c r="K22" s="167"/>
    </row>
    <row r="23" spans="1:11" ht="12.75" customHeight="1">
      <c r="A23" s="193">
        <v>6</v>
      </c>
      <c r="B23" s="193">
        <v>1</v>
      </c>
      <c r="C23" s="193">
        <v>1</v>
      </c>
      <c r="D23" s="193">
        <v>61032</v>
      </c>
      <c r="E23" s="194" t="s">
        <v>732</v>
      </c>
      <c r="F23" s="196">
        <v>253180</v>
      </c>
      <c r="G23" s="196">
        <v>124880</v>
      </c>
      <c r="H23" s="109">
        <f t="shared" si="0"/>
        <v>128300</v>
      </c>
      <c r="I23" s="196">
        <v>95450</v>
      </c>
      <c r="J23" s="167"/>
      <c r="K23" s="167"/>
    </row>
    <row r="24" spans="1:11">
      <c r="A24" s="193">
        <v>6</v>
      </c>
      <c r="B24" s="193">
        <v>1</v>
      </c>
      <c r="C24" s="193">
        <v>1</v>
      </c>
      <c r="D24" s="193">
        <v>61033</v>
      </c>
      <c r="E24" s="194" t="s">
        <v>404</v>
      </c>
      <c r="F24" s="196">
        <v>46250</v>
      </c>
      <c r="G24" s="196">
        <v>46250</v>
      </c>
      <c r="H24" s="109">
        <f t="shared" si="0"/>
        <v>0</v>
      </c>
      <c r="I24" s="196">
        <v>187050</v>
      </c>
      <c r="J24" s="167"/>
      <c r="K24" s="167"/>
    </row>
    <row r="25" spans="1:11" ht="13.5" customHeight="1">
      <c r="A25" s="193">
        <v>6</v>
      </c>
      <c r="B25" s="193">
        <v>1</v>
      </c>
      <c r="C25" s="193">
        <v>1</v>
      </c>
      <c r="D25" s="193">
        <v>61035</v>
      </c>
      <c r="E25" s="194" t="s">
        <v>216</v>
      </c>
      <c r="F25" s="196">
        <v>4550000</v>
      </c>
      <c r="G25" s="196">
        <v>4783959</v>
      </c>
      <c r="H25" s="109">
        <f t="shared" si="0"/>
        <v>-233959</v>
      </c>
      <c r="I25" s="196">
        <v>4492491</v>
      </c>
      <c r="J25" s="167"/>
      <c r="K25" s="167"/>
    </row>
    <row r="26" spans="1:11">
      <c r="A26" s="193">
        <v>6</v>
      </c>
      <c r="B26" s="193">
        <v>1</v>
      </c>
      <c r="C26" s="193">
        <v>1</v>
      </c>
      <c r="D26" s="193">
        <v>61036</v>
      </c>
      <c r="E26" s="194" t="s">
        <v>622</v>
      </c>
      <c r="F26" s="109">
        <v>425500</v>
      </c>
      <c r="G26" s="109">
        <v>370317</v>
      </c>
      <c r="H26" s="109">
        <f t="shared" si="0"/>
        <v>55183</v>
      </c>
      <c r="I26" s="196">
        <v>315352</v>
      </c>
      <c r="J26" s="167"/>
      <c r="K26" s="167"/>
    </row>
    <row r="27" spans="1:11">
      <c r="A27" s="193">
        <v>6</v>
      </c>
      <c r="B27" s="193">
        <v>1</v>
      </c>
      <c r="C27" s="193">
        <v>1</v>
      </c>
      <c r="D27" s="193">
        <v>61038</v>
      </c>
      <c r="E27" s="194" t="s">
        <v>217</v>
      </c>
      <c r="F27" s="109">
        <v>1324000</v>
      </c>
      <c r="G27" s="196">
        <v>1243660</v>
      </c>
      <c r="H27" s="109">
        <f t="shared" si="0"/>
        <v>80340</v>
      </c>
      <c r="I27" s="109">
        <v>1178838</v>
      </c>
      <c r="J27" s="167"/>
      <c r="K27" s="167"/>
    </row>
    <row r="28" spans="1:11">
      <c r="A28" s="193">
        <v>6</v>
      </c>
      <c r="B28" s="193">
        <v>1</v>
      </c>
      <c r="C28" s="193">
        <v>1</v>
      </c>
      <c r="D28" s="193">
        <v>61039</v>
      </c>
      <c r="E28" s="194" t="s">
        <v>327</v>
      </c>
      <c r="F28" s="196">
        <v>2188000</v>
      </c>
      <c r="G28" s="196">
        <v>1606523</v>
      </c>
      <c r="H28" s="109">
        <f t="shared" si="0"/>
        <v>581477</v>
      </c>
      <c r="I28" s="196">
        <v>1441328</v>
      </c>
      <c r="J28" s="167"/>
      <c r="K28" s="167"/>
    </row>
    <row r="29" spans="1:11">
      <c r="A29" s="193">
        <v>6</v>
      </c>
      <c r="B29" s="193">
        <v>1</v>
      </c>
      <c r="C29" s="193">
        <v>1</v>
      </c>
      <c r="D29" s="193">
        <v>61043</v>
      </c>
      <c r="E29" s="194" t="s">
        <v>218</v>
      </c>
      <c r="F29" s="196">
        <v>12108</v>
      </c>
      <c r="G29" s="196">
        <v>8500</v>
      </c>
      <c r="H29" s="109">
        <f t="shared" si="0"/>
        <v>3608</v>
      </c>
      <c r="I29" s="196">
        <v>12588</v>
      </c>
      <c r="J29" s="167"/>
      <c r="K29" s="167"/>
    </row>
    <row r="30" spans="1:11">
      <c r="A30" s="193">
        <v>6</v>
      </c>
      <c r="B30" s="193">
        <v>1</v>
      </c>
      <c r="C30" s="193">
        <v>1</v>
      </c>
      <c r="D30" s="193">
        <v>61044</v>
      </c>
      <c r="E30" s="194" t="s">
        <v>405</v>
      </c>
      <c r="F30" s="109">
        <v>7643204</v>
      </c>
      <c r="G30" s="196">
        <v>7427723</v>
      </c>
      <c r="H30" s="109">
        <f t="shared" si="0"/>
        <v>215481</v>
      </c>
      <c r="I30" s="109">
        <v>7221198</v>
      </c>
      <c r="J30" s="167"/>
      <c r="K30" s="167"/>
    </row>
    <row r="31" spans="1:11">
      <c r="A31" s="193">
        <v>6</v>
      </c>
      <c r="B31" s="193">
        <v>1</v>
      </c>
      <c r="C31" s="193">
        <v>1</v>
      </c>
      <c r="D31" s="193">
        <v>61045</v>
      </c>
      <c r="E31" s="194" t="s">
        <v>414</v>
      </c>
      <c r="F31" s="196">
        <v>71400</v>
      </c>
      <c r="G31" s="196">
        <v>75900</v>
      </c>
      <c r="H31" s="109">
        <f t="shared" si="0"/>
        <v>-4500</v>
      </c>
      <c r="I31" s="196">
        <v>71500</v>
      </c>
      <c r="J31" s="167"/>
      <c r="K31" s="167"/>
    </row>
    <row r="32" spans="1:11">
      <c r="A32" s="193">
        <v>6</v>
      </c>
      <c r="B32" s="193">
        <v>1</v>
      </c>
      <c r="C32" s="193">
        <v>1</v>
      </c>
      <c r="D32" s="193">
        <v>61046</v>
      </c>
      <c r="E32" s="194" t="s">
        <v>821</v>
      </c>
      <c r="F32" s="109">
        <v>0</v>
      </c>
      <c r="G32" s="109">
        <v>0</v>
      </c>
      <c r="H32" s="109">
        <f t="shared" si="0"/>
        <v>0</v>
      </c>
      <c r="I32" s="196">
        <v>42285</v>
      </c>
      <c r="J32" s="167"/>
      <c r="K32" s="167"/>
    </row>
    <row r="33" spans="1:11">
      <c r="A33" s="193">
        <v>6</v>
      </c>
      <c r="B33" s="193">
        <v>1</v>
      </c>
      <c r="C33" s="193">
        <v>1</v>
      </c>
      <c r="D33" s="193">
        <v>61047</v>
      </c>
      <c r="E33" s="237" t="s">
        <v>558</v>
      </c>
      <c r="F33" s="196">
        <v>2005878</v>
      </c>
      <c r="G33" s="196">
        <v>2542386</v>
      </c>
      <c r="H33" s="109">
        <f t="shared" si="0"/>
        <v>-536508</v>
      </c>
      <c r="I33" s="196">
        <v>2051282</v>
      </c>
      <c r="J33" s="167"/>
      <c r="K33" s="167"/>
    </row>
    <row r="34" spans="1:11">
      <c r="A34" s="193">
        <v>6</v>
      </c>
      <c r="B34" s="193">
        <v>1</v>
      </c>
      <c r="C34" s="193">
        <v>1</v>
      </c>
      <c r="D34" s="193">
        <v>61048</v>
      </c>
      <c r="E34" s="194" t="s">
        <v>671</v>
      </c>
      <c r="F34" s="109">
        <v>0</v>
      </c>
      <c r="G34" s="196">
        <v>1950</v>
      </c>
      <c r="H34" s="109">
        <f t="shared" si="0"/>
        <v>-1950</v>
      </c>
      <c r="I34" s="109">
        <v>354771</v>
      </c>
      <c r="J34" s="167"/>
      <c r="K34" s="167"/>
    </row>
    <row r="35" spans="1:11">
      <c r="A35" s="193">
        <v>6</v>
      </c>
      <c r="B35" s="193">
        <v>1</v>
      </c>
      <c r="C35" s="193">
        <v>1</v>
      </c>
      <c r="D35" s="193">
        <v>61049</v>
      </c>
      <c r="E35" s="194" t="s">
        <v>672</v>
      </c>
      <c r="F35" s="109">
        <v>0</v>
      </c>
      <c r="G35" s="196">
        <v>600</v>
      </c>
      <c r="H35" s="109">
        <f t="shared" si="0"/>
        <v>-600</v>
      </c>
      <c r="I35" s="109">
        <v>13627</v>
      </c>
      <c r="J35" s="167"/>
      <c r="K35" s="167"/>
    </row>
    <row r="36" spans="1:11">
      <c r="A36" s="193">
        <v>6</v>
      </c>
      <c r="B36" s="193">
        <v>1</v>
      </c>
      <c r="C36" s="193">
        <v>1</v>
      </c>
      <c r="D36" s="193">
        <v>61053</v>
      </c>
      <c r="E36" s="194" t="s">
        <v>673</v>
      </c>
      <c r="F36" s="109">
        <v>1670811</v>
      </c>
      <c r="G36" s="196">
        <v>1665742</v>
      </c>
      <c r="H36" s="109">
        <f t="shared" si="0"/>
        <v>5069</v>
      </c>
      <c r="I36" s="109">
        <v>1648386</v>
      </c>
      <c r="J36" s="167"/>
      <c r="K36" s="167"/>
    </row>
    <row r="37" spans="1:11">
      <c r="A37" s="193">
        <v>6</v>
      </c>
      <c r="B37" s="193">
        <v>1</v>
      </c>
      <c r="C37" s="193">
        <v>1</v>
      </c>
      <c r="D37" s="193">
        <v>61054</v>
      </c>
      <c r="E37" s="194" t="s">
        <v>621</v>
      </c>
      <c r="F37" s="196">
        <v>292510</v>
      </c>
      <c r="G37" s="196">
        <v>283746</v>
      </c>
      <c r="H37" s="109">
        <f t="shared" si="0"/>
        <v>8764</v>
      </c>
      <c r="I37" s="109">
        <v>480113</v>
      </c>
      <c r="J37" s="167"/>
      <c r="K37" s="167"/>
    </row>
    <row r="38" spans="1:11">
      <c r="A38" s="193">
        <v>6</v>
      </c>
      <c r="B38" s="193">
        <v>1</v>
      </c>
      <c r="C38" s="193">
        <v>1</v>
      </c>
      <c r="D38" s="193">
        <v>61055</v>
      </c>
      <c r="E38" s="194" t="s">
        <v>733</v>
      </c>
      <c r="F38" s="196">
        <v>456350</v>
      </c>
      <c r="G38" s="196">
        <v>556546</v>
      </c>
      <c r="H38" s="109">
        <f t="shared" si="0"/>
        <v>-100196</v>
      </c>
      <c r="I38" s="109">
        <v>710194</v>
      </c>
      <c r="J38" s="167"/>
      <c r="K38" s="167"/>
    </row>
    <row r="39" spans="1:11">
      <c r="A39" s="193">
        <v>6</v>
      </c>
      <c r="B39" s="193">
        <v>1</v>
      </c>
      <c r="C39" s="193">
        <v>1</v>
      </c>
      <c r="D39" s="193">
        <v>61056</v>
      </c>
      <c r="E39" s="194" t="s">
        <v>822</v>
      </c>
      <c r="F39" s="196">
        <v>20400</v>
      </c>
      <c r="G39" s="196">
        <v>20400</v>
      </c>
      <c r="H39" s="109">
        <f t="shared" si="0"/>
        <v>0</v>
      </c>
      <c r="I39" s="196">
        <v>20400</v>
      </c>
      <c r="J39" s="167"/>
      <c r="K39" s="167"/>
    </row>
    <row r="40" spans="1:11">
      <c r="A40" s="193">
        <v>6</v>
      </c>
      <c r="B40" s="193">
        <v>1</v>
      </c>
      <c r="C40" s="193">
        <v>1</v>
      </c>
      <c r="D40" s="193">
        <v>61064</v>
      </c>
      <c r="E40" s="194" t="s">
        <v>734</v>
      </c>
      <c r="F40" s="109">
        <v>436600</v>
      </c>
      <c r="G40" s="109">
        <v>491239</v>
      </c>
      <c r="H40" s="109">
        <f t="shared" si="0"/>
        <v>-54639</v>
      </c>
      <c r="I40" s="109">
        <v>470674</v>
      </c>
      <c r="J40" s="167"/>
      <c r="K40" s="167"/>
    </row>
    <row r="41" spans="1:11">
      <c r="A41" s="193">
        <v>6</v>
      </c>
      <c r="B41" s="193">
        <v>1</v>
      </c>
      <c r="C41" s="193">
        <v>1</v>
      </c>
      <c r="D41" s="193">
        <v>61066</v>
      </c>
      <c r="E41" s="194" t="s">
        <v>919</v>
      </c>
      <c r="F41" s="109">
        <v>0</v>
      </c>
      <c r="G41" s="196">
        <v>113</v>
      </c>
      <c r="H41" s="109">
        <f t="shared" si="0"/>
        <v>-113</v>
      </c>
      <c r="I41" s="109">
        <v>0</v>
      </c>
      <c r="J41" s="167"/>
      <c r="K41" s="167"/>
    </row>
    <row r="42" spans="1:11">
      <c r="A42" s="193">
        <v>6</v>
      </c>
      <c r="B42" s="193">
        <v>1</v>
      </c>
      <c r="C42" s="193">
        <v>1</v>
      </c>
      <c r="D42" s="193">
        <v>61075</v>
      </c>
      <c r="E42" s="194" t="s">
        <v>735</v>
      </c>
      <c r="F42" s="196">
        <v>28021</v>
      </c>
      <c r="G42" s="196">
        <v>32886</v>
      </c>
      <c r="H42" s="109">
        <f t="shared" si="0"/>
        <v>-4865</v>
      </c>
      <c r="I42" s="196">
        <v>45746</v>
      </c>
      <c r="J42" s="167"/>
      <c r="K42" s="167"/>
    </row>
    <row r="43" spans="1:11">
      <c r="A43" s="193">
        <v>6</v>
      </c>
      <c r="B43" s="193">
        <v>1</v>
      </c>
      <c r="C43" s="193">
        <v>1</v>
      </c>
      <c r="D43" s="193">
        <v>61076</v>
      </c>
      <c r="E43" s="194" t="s">
        <v>736</v>
      </c>
      <c r="F43" s="109">
        <v>13500</v>
      </c>
      <c r="G43" s="196">
        <v>13115</v>
      </c>
      <c r="H43" s="109">
        <f t="shared" si="0"/>
        <v>385</v>
      </c>
      <c r="I43" s="109">
        <v>7252</v>
      </c>
      <c r="J43" s="167"/>
      <c r="K43" s="167"/>
    </row>
    <row r="44" spans="1:11">
      <c r="A44" s="193">
        <v>6</v>
      </c>
      <c r="B44" s="193">
        <v>1</v>
      </c>
      <c r="C44" s="193">
        <v>1</v>
      </c>
      <c r="D44" s="193">
        <v>61077</v>
      </c>
      <c r="E44" s="194" t="s">
        <v>920</v>
      </c>
      <c r="F44" s="196">
        <v>2750</v>
      </c>
      <c r="G44" s="196">
        <v>7550</v>
      </c>
      <c r="H44" s="109">
        <f t="shared" si="0"/>
        <v>-4800</v>
      </c>
      <c r="I44" s="109">
        <v>0</v>
      </c>
      <c r="J44" s="167"/>
      <c r="K44" s="167"/>
    </row>
    <row r="45" spans="1:11">
      <c r="A45" s="193">
        <v>6</v>
      </c>
      <c r="B45" s="193">
        <v>1</v>
      </c>
      <c r="C45" s="193">
        <v>1</v>
      </c>
      <c r="D45" s="193">
        <v>61078</v>
      </c>
      <c r="E45" s="194" t="s">
        <v>823</v>
      </c>
      <c r="F45" s="196">
        <v>12390</v>
      </c>
      <c r="G45" s="196">
        <v>12268</v>
      </c>
      <c r="H45" s="109">
        <f t="shared" si="0"/>
        <v>122</v>
      </c>
      <c r="I45" s="196">
        <v>8283</v>
      </c>
      <c r="J45" s="167"/>
      <c r="K45" s="167"/>
    </row>
    <row r="46" spans="1:11">
      <c r="A46" s="193">
        <v>6</v>
      </c>
      <c r="B46" s="193">
        <v>1</v>
      </c>
      <c r="C46" s="193">
        <v>1</v>
      </c>
      <c r="D46" s="193">
        <v>61079</v>
      </c>
      <c r="E46" s="194" t="s">
        <v>921</v>
      </c>
      <c r="F46" s="196">
        <v>4416</v>
      </c>
      <c r="G46" s="196">
        <v>4446</v>
      </c>
      <c r="H46" s="109">
        <f t="shared" si="0"/>
        <v>-30</v>
      </c>
      <c r="I46" s="109">
        <v>0</v>
      </c>
      <c r="J46" s="167"/>
      <c r="K46" s="167"/>
    </row>
    <row r="47" spans="1:11">
      <c r="A47" s="193">
        <v>6</v>
      </c>
      <c r="B47" s="193">
        <v>1</v>
      </c>
      <c r="C47" s="193">
        <v>1</v>
      </c>
      <c r="D47" s="193">
        <v>61081</v>
      </c>
      <c r="E47" s="194" t="s">
        <v>922</v>
      </c>
      <c r="F47" s="196">
        <v>3600</v>
      </c>
      <c r="G47" s="196">
        <v>1192</v>
      </c>
      <c r="H47" s="109">
        <f t="shared" si="0"/>
        <v>2408</v>
      </c>
      <c r="I47" s="109">
        <v>0</v>
      </c>
      <c r="J47" s="167"/>
      <c r="K47" s="167"/>
    </row>
    <row r="48" spans="1:11">
      <c r="A48" s="193">
        <v>6</v>
      </c>
      <c r="B48" s="193">
        <v>1</v>
      </c>
      <c r="C48" s="193">
        <v>1</v>
      </c>
      <c r="D48" s="193">
        <v>61991</v>
      </c>
      <c r="E48" s="194" t="s">
        <v>219</v>
      </c>
      <c r="F48" s="196">
        <v>2581203</v>
      </c>
      <c r="G48" s="196">
        <v>2350109</v>
      </c>
      <c r="H48" s="109">
        <f t="shared" si="0"/>
        <v>231094</v>
      </c>
      <c r="I48" s="196">
        <v>2369625</v>
      </c>
      <c r="J48" s="167"/>
      <c r="K48" s="167"/>
    </row>
    <row r="49" spans="1:11">
      <c r="A49" s="193">
        <v>6</v>
      </c>
      <c r="B49" s="193">
        <v>1</v>
      </c>
      <c r="C49" s="193">
        <v>1</v>
      </c>
      <c r="D49" s="193">
        <v>75031</v>
      </c>
      <c r="E49" s="194" t="s">
        <v>824</v>
      </c>
      <c r="F49" s="109">
        <v>0</v>
      </c>
      <c r="G49" s="109">
        <v>0</v>
      </c>
      <c r="H49" s="109">
        <f t="shared" si="0"/>
        <v>0</v>
      </c>
      <c r="I49" s="109">
        <v>3226</v>
      </c>
      <c r="J49" s="167"/>
      <c r="K49" s="167"/>
    </row>
    <row r="50" spans="1:11">
      <c r="A50" s="193">
        <v>6</v>
      </c>
      <c r="B50" s="193">
        <v>1</v>
      </c>
      <c r="C50" s="193">
        <v>2</v>
      </c>
      <c r="D50" s="193">
        <v>60011</v>
      </c>
      <c r="E50" s="194" t="s">
        <v>406</v>
      </c>
      <c r="F50" s="196">
        <v>106007813</v>
      </c>
      <c r="G50" s="196">
        <v>104864118</v>
      </c>
      <c r="H50" s="109">
        <f t="shared" si="0"/>
        <v>1143695</v>
      </c>
      <c r="I50" s="196">
        <v>105095412</v>
      </c>
      <c r="J50" s="167"/>
      <c r="K50" s="167"/>
    </row>
    <row r="51" spans="1:11">
      <c r="A51" s="193">
        <v>6</v>
      </c>
      <c r="B51" s="193">
        <v>1</v>
      </c>
      <c r="C51" s="193">
        <v>2</v>
      </c>
      <c r="D51" s="193">
        <v>60021</v>
      </c>
      <c r="E51" s="194" t="s">
        <v>112</v>
      </c>
      <c r="F51" s="196">
        <v>223516</v>
      </c>
      <c r="G51" s="196">
        <v>647615</v>
      </c>
      <c r="H51" s="109">
        <f t="shared" si="0"/>
        <v>-424099</v>
      </c>
      <c r="I51" s="196">
        <v>602744</v>
      </c>
      <c r="J51" s="167"/>
      <c r="K51" s="167"/>
    </row>
    <row r="52" spans="1:11">
      <c r="A52" s="193">
        <v>6</v>
      </c>
      <c r="B52" s="193">
        <v>1</v>
      </c>
      <c r="C52" s="193">
        <v>2</v>
      </c>
      <c r="D52" s="193">
        <v>61011</v>
      </c>
      <c r="E52" s="194" t="s">
        <v>113</v>
      </c>
      <c r="F52" s="196">
        <v>5411238</v>
      </c>
      <c r="G52" s="196">
        <v>5236723</v>
      </c>
      <c r="H52" s="109">
        <f t="shared" si="0"/>
        <v>174515</v>
      </c>
      <c r="I52" s="196">
        <v>5371211</v>
      </c>
      <c r="J52" s="167"/>
      <c r="K52" s="167"/>
    </row>
    <row r="53" spans="1:11">
      <c r="A53" s="193">
        <v>6</v>
      </c>
      <c r="B53" s="193">
        <v>1</v>
      </c>
      <c r="C53" s="193">
        <v>2</v>
      </c>
      <c r="D53" s="193">
        <v>61012</v>
      </c>
      <c r="E53" s="194" t="s">
        <v>304</v>
      </c>
      <c r="F53" s="196">
        <v>171185</v>
      </c>
      <c r="G53" s="109">
        <v>175303</v>
      </c>
      <c r="H53" s="109">
        <f t="shared" si="0"/>
        <v>-4118</v>
      </c>
      <c r="I53" s="109">
        <v>185807</v>
      </c>
      <c r="J53" s="167"/>
      <c r="K53" s="167"/>
    </row>
    <row r="54" spans="1:11">
      <c r="A54" s="193">
        <v>6</v>
      </c>
      <c r="B54" s="193">
        <v>1</v>
      </c>
      <c r="C54" s="193">
        <v>2</v>
      </c>
      <c r="D54" s="193">
        <v>61013</v>
      </c>
      <c r="E54" s="194" t="s">
        <v>386</v>
      </c>
      <c r="F54" s="109">
        <v>200713</v>
      </c>
      <c r="G54" s="109">
        <v>239671</v>
      </c>
      <c r="H54" s="109">
        <f t="shared" si="0"/>
        <v>-38958</v>
      </c>
      <c r="I54" s="109">
        <v>244445</v>
      </c>
      <c r="J54" s="167"/>
      <c r="K54" s="167"/>
    </row>
    <row r="55" spans="1:11">
      <c r="A55" s="193">
        <v>6</v>
      </c>
      <c r="B55" s="193">
        <v>1</v>
      </c>
      <c r="C55" s="193">
        <v>2</v>
      </c>
      <c r="D55" s="193">
        <v>61015</v>
      </c>
      <c r="E55" s="194" t="s">
        <v>412</v>
      </c>
      <c r="F55" s="196">
        <v>394880</v>
      </c>
      <c r="G55" s="196">
        <v>407076</v>
      </c>
      <c r="H55" s="109">
        <f t="shared" si="0"/>
        <v>-12196</v>
      </c>
      <c r="I55" s="109">
        <v>412032</v>
      </c>
      <c r="J55" s="167"/>
      <c r="K55" s="167"/>
    </row>
    <row r="56" spans="1:11">
      <c r="A56" s="193">
        <v>6</v>
      </c>
      <c r="B56" s="193">
        <v>1</v>
      </c>
      <c r="C56" s="193">
        <v>2</v>
      </c>
      <c r="D56" s="193">
        <v>61016</v>
      </c>
      <c r="E56" s="194" t="s">
        <v>387</v>
      </c>
      <c r="F56" s="196">
        <v>38778</v>
      </c>
      <c r="G56" s="196">
        <v>36526</v>
      </c>
      <c r="H56" s="109">
        <f t="shared" si="0"/>
        <v>2252</v>
      </c>
      <c r="I56" s="196">
        <v>34405</v>
      </c>
      <c r="J56" s="167"/>
      <c r="K56" s="167"/>
    </row>
    <row r="57" spans="1:11">
      <c r="A57" s="193">
        <v>6</v>
      </c>
      <c r="B57" s="193">
        <v>1</v>
      </c>
      <c r="C57" s="193">
        <v>2</v>
      </c>
      <c r="D57" s="193">
        <v>61017</v>
      </c>
      <c r="E57" s="194" t="s">
        <v>413</v>
      </c>
      <c r="F57" s="109">
        <v>67600</v>
      </c>
      <c r="G57" s="109">
        <v>62825</v>
      </c>
      <c r="H57" s="109">
        <f t="shared" si="0"/>
        <v>4775</v>
      </c>
      <c r="I57" s="196">
        <v>314950</v>
      </c>
      <c r="J57" s="167"/>
      <c r="K57" s="167"/>
    </row>
    <row r="58" spans="1:11">
      <c r="A58" s="193">
        <v>6</v>
      </c>
      <c r="B58" s="193">
        <v>1</v>
      </c>
      <c r="C58" s="193">
        <v>2</v>
      </c>
      <c r="D58" s="193">
        <v>61019</v>
      </c>
      <c r="E58" s="194" t="s">
        <v>555</v>
      </c>
      <c r="F58" s="109">
        <v>2000</v>
      </c>
      <c r="G58" s="196">
        <v>2000</v>
      </c>
      <c r="H58" s="109">
        <f t="shared" si="0"/>
        <v>0</v>
      </c>
      <c r="I58" s="109">
        <v>0</v>
      </c>
      <c r="J58" s="167"/>
      <c r="K58" s="167"/>
    </row>
    <row r="59" spans="1:11">
      <c r="A59" s="193">
        <v>6</v>
      </c>
      <c r="B59" s="193">
        <v>1</v>
      </c>
      <c r="C59" s="193">
        <v>2</v>
      </c>
      <c r="D59" s="193">
        <v>61021</v>
      </c>
      <c r="E59" s="194" t="s">
        <v>402</v>
      </c>
      <c r="F59" s="109">
        <v>2793530</v>
      </c>
      <c r="G59" s="196">
        <v>2723881</v>
      </c>
      <c r="H59" s="109">
        <f t="shared" si="0"/>
        <v>69649</v>
      </c>
      <c r="I59" s="109">
        <v>2750941</v>
      </c>
      <c r="J59" s="167"/>
      <c r="K59" s="167"/>
    </row>
    <row r="60" spans="1:11">
      <c r="A60" s="193">
        <v>6</v>
      </c>
      <c r="B60" s="193">
        <v>1</v>
      </c>
      <c r="C60" s="193">
        <v>2</v>
      </c>
      <c r="D60" s="193">
        <v>61022</v>
      </c>
      <c r="E60" s="194" t="s">
        <v>403</v>
      </c>
      <c r="F60" s="196">
        <v>182804</v>
      </c>
      <c r="G60" s="196">
        <v>198476</v>
      </c>
      <c r="H60" s="109">
        <f t="shared" si="0"/>
        <v>-15672</v>
      </c>
      <c r="I60" s="109">
        <v>193635</v>
      </c>
      <c r="J60" s="167"/>
      <c r="K60" s="167"/>
    </row>
    <row r="61" spans="1:11">
      <c r="A61" s="193">
        <v>6</v>
      </c>
      <c r="B61" s="193">
        <v>1</v>
      </c>
      <c r="C61" s="193">
        <v>2</v>
      </c>
      <c r="D61" s="193">
        <v>61025</v>
      </c>
      <c r="E61" s="194" t="s">
        <v>556</v>
      </c>
      <c r="F61" s="196">
        <v>1561823</v>
      </c>
      <c r="G61" s="196">
        <v>1563873</v>
      </c>
      <c r="H61" s="109">
        <f t="shared" si="0"/>
        <v>-2050</v>
      </c>
      <c r="I61" s="196">
        <v>1568119</v>
      </c>
      <c r="J61" s="167"/>
      <c r="K61" s="167"/>
    </row>
    <row r="62" spans="1:11">
      <c r="A62" s="193">
        <v>6</v>
      </c>
      <c r="B62" s="193">
        <v>1</v>
      </c>
      <c r="C62" s="193">
        <v>2</v>
      </c>
      <c r="D62" s="193">
        <v>61026</v>
      </c>
      <c r="E62" s="194" t="s">
        <v>557</v>
      </c>
      <c r="F62" s="196">
        <v>167699</v>
      </c>
      <c r="G62" s="196">
        <v>167700</v>
      </c>
      <c r="H62" s="109">
        <f t="shared" si="0"/>
        <v>-1</v>
      </c>
      <c r="I62" s="196">
        <v>169460</v>
      </c>
      <c r="J62" s="167"/>
      <c r="K62" s="167"/>
    </row>
    <row r="63" spans="1:11">
      <c r="A63" s="193">
        <v>6</v>
      </c>
      <c r="B63" s="193">
        <v>1</v>
      </c>
      <c r="C63" s="193">
        <v>2</v>
      </c>
      <c r="D63" s="193">
        <v>61028</v>
      </c>
      <c r="E63" s="194" t="s">
        <v>918</v>
      </c>
      <c r="F63" s="196">
        <v>4518</v>
      </c>
      <c r="G63" s="196">
        <v>9884</v>
      </c>
      <c r="H63" s="109">
        <f t="shared" si="0"/>
        <v>-5366</v>
      </c>
      <c r="I63" s="109">
        <v>0</v>
      </c>
      <c r="J63" s="167"/>
      <c r="K63" s="167"/>
    </row>
    <row r="64" spans="1:11">
      <c r="A64" s="193">
        <v>6</v>
      </c>
      <c r="B64" s="193">
        <v>1</v>
      </c>
      <c r="C64" s="193">
        <v>2</v>
      </c>
      <c r="D64" s="193">
        <v>61031</v>
      </c>
      <c r="E64" s="194" t="s">
        <v>114</v>
      </c>
      <c r="F64" s="196">
        <v>10599984</v>
      </c>
      <c r="G64" s="196">
        <v>10845127</v>
      </c>
      <c r="H64" s="109">
        <f t="shared" si="0"/>
        <v>-245143</v>
      </c>
      <c r="I64" s="196">
        <v>10006071</v>
      </c>
      <c r="J64" s="167"/>
      <c r="K64" s="167"/>
    </row>
    <row r="65" spans="1:11">
      <c r="A65" s="193">
        <v>6</v>
      </c>
      <c r="B65" s="193">
        <v>1</v>
      </c>
      <c r="C65" s="193">
        <v>2</v>
      </c>
      <c r="D65" s="193">
        <v>61041</v>
      </c>
      <c r="E65" s="194" t="s">
        <v>220</v>
      </c>
      <c r="F65" s="109">
        <v>0</v>
      </c>
      <c r="G65" s="196">
        <v>2584</v>
      </c>
      <c r="H65" s="109">
        <f t="shared" si="0"/>
        <v>-2584</v>
      </c>
      <c r="I65" s="91">
        <v>22215</v>
      </c>
      <c r="J65" s="167"/>
      <c r="K65" s="167"/>
    </row>
    <row r="66" spans="1:11">
      <c r="A66" s="193">
        <v>6</v>
      </c>
      <c r="B66" s="193">
        <v>1</v>
      </c>
      <c r="C66" s="193">
        <v>2</v>
      </c>
      <c r="D66" s="193">
        <v>61042</v>
      </c>
      <c r="E66" s="194" t="s">
        <v>221</v>
      </c>
      <c r="F66" s="196">
        <v>8050799</v>
      </c>
      <c r="G66" s="196">
        <v>7335894</v>
      </c>
      <c r="H66" s="109">
        <f t="shared" si="0"/>
        <v>714905</v>
      </c>
      <c r="I66" s="196">
        <v>7987490</v>
      </c>
      <c r="J66" s="167"/>
      <c r="K66" s="167"/>
    </row>
    <row r="67" spans="1:11">
      <c r="A67" s="193">
        <v>6</v>
      </c>
      <c r="B67" s="193">
        <v>1</v>
      </c>
      <c r="C67" s="193">
        <v>2</v>
      </c>
      <c r="D67" s="193">
        <v>61043</v>
      </c>
      <c r="E67" s="194" t="s">
        <v>218</v>
      </c>
      <c r="F67" s="196">
        <v>14426741</v>
      </c>
      <c r="G67" s="196">
        <v>15061915</v>
      </c>
      <c r="H67" s="109">
        <f t="shared" si="0"/>
        <v>-635174</v>
      </c>
      <c r="I67" s="109">
        <v>14419429</v>
      </c>
      <c r="J67" s="167"/>
      <c r="K67" s="167"/>
    </row>
    <row r="68" spans="1:11">
      <c r="A68" s="193">
        <v>6</v>
      </c>
      <c r="B68" s="193">
        <v>1</v>
      </c>
      <c r="C68" s="193">
        <v>2</v>
      </c>
      <c r="D68" s="193">
        <v>61064</v>
      </c>
      <c r="E68" s="194" t="s">
        <v>734</v>
      </c>
      <c r="F68" s="196">
        <v>19570</v>
      </c>
      <c r="G68" s="196">
        <v>42789</v>
      </c>
      <c r="H68" s="109">
        <f t="shared" si="0"/>
        <v>-23219</v>
      </c>
      <c r="I68" s="196">
        <v>45827</v>
      </c>
      <c r="J68" s="167"/>
      <c r="K68" s="167"/>
    </row>
    <row r="69" spans="1:11" ht="12" customHeight="1">
      <c r="A69" s="193">
        <v>6</v>
      </c>
      <c r="B69" s="193">
        <v>1</v>
      </c>
      <c r="C69" s="193">
        <v>2</v>
      </c>
      <c r="D69" s="193">
        <v>61067</v>
      </c>
      <c r="E69" s="194" t="s">
        <v>737</v>
      </c>
      <c r="F69" s="196">
        <v>4606</v>
      </c>
      <c r="G69" s="109">
        <v>1337</v>
      </c>
      <c r="H69" s="109">
        <f t="shared" ref="H69:H132" si="1">F69-G69</f>
        <v>3269</v>
      </c>
      <c r="I69" s="109">
        <v>11714</v>
      </c>
      <c r="J69" s="167"/>
      <c r="K69" s="167"/>
    </row>
    <row r="70" spans="1:11">
      <c r="A70" s="193">
        <v>6</v>
      </c>
      <c r="B70" s="193">
        <v>1</v>
      </c>
      <c r="C70" s="193">
        <v>2</v>
      </c>
      <c r="D70" s="193">
        <v>61068</v>
      </c>
      <c r="E70" s="194" t="s">
        <v>738</v>
      </c>
      <c r="F70" s="196">
        <v>1455091</v>
      </c>
      <c r="G70" s="196">
        <v>1365260</v>
      </c>
      <c r="H70" s="109">
        <f t="shared" si="1"/>
        <v>89831</v>
      </c>
      <c r="I70" s="109">
        <v>1480075</v>
      </c>
      <c r="J70" s="167"/>
      <c r="K70" s="167"/>
    </row>
    <row r="71" spans="1:11">
      <c r="A71" s="193">
        <v>6</v>
      </c>
      <c r="B71" s="193">
        <v>1</v>
      </c>
      <c r="C71" s="193">
        <v>2</v>
      </c>
      <c r="D71" s="193">
        <v>61991</v>
      </c>
      <c r="E71" s="194" t="s">
        <v>219</v>
      </c>
      <c r="F71" s="196">
        <v>2288851</v>
      </c>
      <c r="G71" s="109">
        <v>2269920</v>
      </c>
      <c r="H71" s="109">
        <f t="shared" si="1"/>
        <v>18931</v>
      </c>
      <c r="I71" s="109">
        <v>2139558</v>
      </c>
      <c r="J71" s="167"/>
      <c r="K71" s="167"/>
    </row>
    <row r="72" spans="1:11">
      <c r="A72" s="193">
        <v>6</v>
      </c>
      <c r="B72" s="193">
        <v>1</v>
      </c>
      <c r="C72" s="193">
        <v>2</v>
      </c>
      <c r="D72" s="193">
        <v>64021</v>
      </c>
      <c r="E72" s="194" t="s">
        <v>223</v>
      </c>
      <c r="F72" s="109">
        <v>276223</v>
      </c>
      <c r="G72" s="109">
        <v>253746</v>
      </c>
      <c r="H72" s="109">
        <f t="shared" si="1"/>
        <v>22477</v>
      </c>
      <c r="I72" s="109">
        <v>299393</v>
      </c>
      <c r="J72" s="167"/>
      <c r="K72" s="167"/>
    </row>
    <row r="73" spans="1:11">
      <c r="A73" s="193">
        <v>6</v>
      </c>
      <c r="B73" s="193">
        <v>1</v>
      </c>
      <c r="C73" s="193">
        <v>2</v>
      </c>
      <c r="D73" s="193">
        <v>68033</v>
      </c>
      <c r="E73" s="194" t="s">
        <v>415</v>
      </c>
      <c r="F73" s="109">
        <v>1271923</v>
      </c>
      <c r="G73" s="109">
        <v>1002963</v>
      </c>
      <c r="H73" s="109">
        <f t="shared" si="1"/>
        <v>268960</v>
      </c>
      <c r="I73" s="109">
        <v>1068586</v>
      </c>
      <c r="J73" s="167"/>
      <c r="K73" s="167"/>
    </row>
    <row r="74" spans="1:11">
      <c r="A74" s="193">
        <v>6</v>
      </c>
      <c r="B74" s="193">
        <v>1</v>
      </c>
      <c r="C74" s="193">
        <v>3</v>
      </c>
      <c r="D74" s="193">
        <v>60011</v>
      </c>
      <c r="E74" s="194" t="s">
        <v>406</v>
      </c>
      <c r="F74" s="109">
        <v>4638784</v>
      </c>
      <c r="G74" s="196">
        <v>4622396</v>
      </c>
      <c r="H74" s="109">
        <f t="shared" si="1"/>
        <v>16388</v>
      </c>
      <c r="I74" s="196">
        <v>4272753</v>
      </c>
      <c r="J74" s="167"/>
      <c r="K74" s="167"/>
    </row>
    <row r="75" spans="1:11">
      <c r="A75" s="193">
        <v>6</v>
      </c>
      <c r="B75" s="193">
        <v>1</v>
      </c>
      <c r="C75" s="193">
        <v>3</v>
      </c>
      <c r="D75" s="193">
        <v>60021</v>
      </c>
      <c r="E75" s="194" t="s">
        <v>112</v>
      </c>
      <c r="F75" s="109">
        <v>0</v>
      </c>
      <c r="G75" s="109">
        <v>0</v>
      </c>
      <c r="H75" s="109">
        <f t="shared" si="1"/>
        <v>0</v>
      </c>
      <c r="I75" s="196">
        <v>186</v>
      </c>
      <c r="J75" s="167"/>
      <c r="K75" s="167"/>
    </row>
    <row r="76" spans="1:11">
      <c r="A76" s="193">
        <v>6</v>
      </c>
      <c r="B76" s="193">
        <v>1</v>
      </c>
      <c r="C76" s="193">
        <v>3</v>
      </c>
      <c r="D76" s="193">
        <v>61011</v>
      </c>
      <c r="E76" s="194" t="s">
        <v>113</v>
      </c>
      <c r="F76" s="109">
        <v>5826</v>
      </c>
      <c r="G76" s="196">
        <v>7758</v>
      </c>
      <c r="H76" s="109">
        <f t="shared" si="1"/>
        <v>-1932</v>
      </c>
      <c r="I76" s="196">
        <v>5172</v>
      </c>
      <c r="J76" s="167"/>
      <c r="K76" s="167"/>
    </row>
    <row r="77" spans="1:11" ht="12" customHeight="1">
      <c r="A77" s="193">
        <v>6</v>
      </c>
      <c r="B77" s="193">
        <v>1</v>
      </c>
      <c r="C77" s="193">
        <v>3</v>
      </c>
      <c r="D77" s="193">
        <v>61012</v>
      </c>
      <c r="E77" s="194" t="s">
        <v>304</v>
      </c>
      <c r="F77" s="196">
        <v>16929</v>
      </c>
      <c r="G77" s="196">
        <v>20667</v>
      </c>
      <c r="H77" s="109">
        <f t="shared" si="1"/>
        <v>-3738</v>
      </c>
      <c r="I77" s="196">
        <v>7469</v>
      </c>
      <c r="J77" s="167"/>
      <c r="K77" s="167"/>
    </row>
    <row r="78" spans="1:11" ht="13.5" customHeight="1">
      <c r="A78" s="193">
        <v>6</v>
      </c>
      <c r="B78" s="193">
        <v>1</v>
      </c>
      <c r="C78" s="193">
        <v>3</v>
      </c>
      <c r="D78" s="193">
        <v>61021</v>
      </c>
      <c r="E78" s="194" t="s">
        <v>402</v>
      </c>
      <c r="F78" s="109">
        <v>3420</v>
      </c>
      <c r="G78" s="196">
        <v>4463</v>
      </c>
      <c r="H78" s="109">
        <f t="shared" si="1"/>
        <v>-1043</v>
      </c>
      <c r="I78" s="109">
        <v>2327</v>
      </c>
      <c r="J78" s="167"/>
      <c r="K78" s="167"/>
    </row>
    <row r="79" spans="1:11">
      <c r="A79" s="193">
        <v>6</v>
      </c>
      <c r="B79" s="193">
        <v>1</v>
      </c>
      <c r="C79" s="193">
        <v>3</v>
      </c>
      <c r="D79" s="193">
        <v>61022</v>
      </c>
      <c r="E79" s="194" t="s">
        <v>403</v>
      </c>
      <c r="F79" s="109">
        <v>210</v>
      </c>
      <c r="G79" s="109">
        <v>510</v>
      </c>
      <c r="H79" s="109">
        <f t="shared" si="1"/>
        <v>-300</v>
      </c>
      <c r="I79" s="109">
        <v>300</v>
      </c>
      <c r="J79" s="167"/>
      <c r="K79" s="167"/>
    </row>
    <row r="80" spans="1:11">
      <c r="A80" s="193">
        <v>6</v>
      </c>
      <c r="B80" s="193">
        <v>1</v>
      </c>
      <c r="C80" s="193">
        <v>3</v>
      </c>
      <c r="D80" s="193">
        <v>61025</v>
      </c>
      <c r="E80" s="194" t="s">
        <v>556</v>
      </c>
      <c r="F80" s="109">
        <v>0</v>
      </c>
      <c r="G80" s="109">
        <v>0</v>
      </c>
      <c r="H80" s="109">
        <f t="shared" si="1"/>
        <v>0</v>
      </c>
      <c r="I80" s="196">
        <v>2240</v>
      </c>
      <c r="J80" s="167"/>
      <c r="K80" s="167"/>
    </row>
    <row r="81" spans="1:11">
      <c r="A81" s="193">
        <v>6</v>
      </c>
      <c r="B81" s="193">
        <v>1</v>
      </c>
      <c r="C81" s="193">
        <v>3</v>
      </c>
      <c r="D81" s="193">
        <v>61031</v>
      </c>
      <c r="E81" s="194" t="s">
        <v>114</v>
      </c>
      <c r="F81" s="109">
        <v>0</v>
      </c>
      <c r="G81" s="109">
        <v>0</v>
      </c>
      <c r="H81" s="109">
        <f t="shared" si="1"/>
        <v>0</v>
      </c>
      <c r="I81" s="196">
        <v>22</v>
      </c>
      <c r="J81" s="167"/>
      <c r="K81" s="167"/>
    </row>
    <row r="82" spans="1:11">
      <c r="A82" s="193">
        <v>6</v>
      </c>
      <c r="B82" s="193">
        <v>1</v>
      </c>
      <c r="C82" s="193">
        <v>3</v>
      </c>
      <c r="D82" s="193">
        <v>61077</v>
      </c>
      <c r="E82" s="194" t="s">
        <v>920</v>
      </c>
      <c r="F82" s="196">
        <v>50</v>
      </c>
      <c r="G82" s="196">
        <v>50</v>
      </c>
      <c r="H82" s="109">
        <f t="shared" si="1"/>
        <v>0</v>
      </c>
      <c r="I82" s="109">
        <v>0</v>
      </c>
      <c r="J82" s="167"/>
      <c r="K82" s="167"/>
    </row>
    <row r="83" spans="1:11">
      <c r="A83" s="193">
        <v>6</v>
      </c>
      <c r="B83" s="193">
        <v>1</v>
      </c>
      <c r="C83" s="193">
        <v>3</v>
      </c>
      <c r="D83" s="193">
        <v>61078</v>
      </c>
      <c r="E83" s="194" t="s">
        <v>823</v>
      </c>
      <c r="F83" s="109">
        <v>0</v>
      </c>
      <c r="G83" s="109">
        <v>0</v>
      </c>
      <c r="H83" s="109">
        <f t="shared" si="1"/>
        <v>0</v>
      </c>
      <c r="I83" s="109">
        <v>144</v>
      </c>
      <c r="J83" s="167"/>
      <c r="K83" s="167"/>
    </row>
    <row r="84" spans="1:11">
      <c r="A84" s="193">
        <v>6</v>
      </c>
      <c r="B84" s="193">
        <v>1</v>
      </c>
      <c r="C84" s="193">
        <v>3</v>
      </c>
      <c r="D84" s="193">
        <v>61991</v>
      </c>
      <c r="E84" s="237" t="s">
        <v>219</v>
      </c>
      <c r="F84" s="109">
        <v>0</v>
      </c>
      <c r="G84" s="196">
        <v>1200</v>
      </c>
      <c r="H84" s="109">
        <f t="shared" si="1"/>
        <v>-1200</v>
      </c>
      <c r="I84" s="196">
        <v>1200</v>
      </c>
      <c r="J84" s="167"/>
      <c r="K84" s="167"/>
    </row>
    <row r="85" spans="1:11">
      <c r="A85" s="193">
        <v>6</v>
      </c>
      <c r="B85" s="193">
        <v>1</v>
      </c>
      <c r="C85" s="193">
        <v>3</v>
      </c>
      <c r="D85" s="193">
        <v>75031</v>
      </c>
      <c r="E85" s="237" t="s">
        <v>824</v>
      </c>
      <c r="F85" s="109">
        <v>0</v>
      </c>
      <c r="G85" s="109">
        <v>0</v>
      </c>
      <c r="H85" s="109">
        <f t="shared" si="1"/>
        <v>0</v>
      </c>
      <c r="I85" s="196">
        <v>92</v>
      </c>
      <c r="J85" s="167"/>
      <c r="K85" s="167"/>
    </row>
    <row r="86" spans="1:11">
      <c r="A86" s="193">
        <v>6</v>
      </c>
      <c r="B86" s="193">
        <v>1</v>
      </c>
      <c r="C86" s="193">
        <v>4</v>
      </c>
      <c r="D86" s="193">
        <v>60011</v>
      </c>
      <c r="E86" s="194" t="s">
        <v>406</v>
      </c>
      <c r="F86" s="109">
        <v>0</v>
      </c>
      <c r="G86" s="109">
        <v>72342</v>
      </c>
      <c r="H86" s="109">
        <f t="shared" si="1"/>
        <v>-72342</v>
      </c>
      <c r="I86" s="109">
        <v>71532</v>
      </c>
      <c r="J86" s="167"/>
      <c r="K86" s="167"/>
    </row>
    <row r="87" spans="1:11">
      <c r="A87" s="193">
        <v>6</v>
      </c>
      <c r="B87" s="193">
        <v>1</v>
      </c>
      <c r="C87" s="193">
        <v>5</v>
      </c>
      <c r="D87" s="193">
        <v>62015</v>
      </c>
      <c r="E87" s="194" t="s">
        <v>825</v>
      </c>
      <c r="F87" s="196">
        <v>1920282</v>
      </c>
      <c r="G87" s="196">
        <v>1590756</v>
      </c>
      <c r="H87" s="109">
        <f t="shared" si="1"/>
        <v>329526</v>
      </c>
      <c r="I87" s="196">
        <v>461883</v>
      </c>
      <c r="J87" s="167"/>
      <c r="K87" s="167"/>
    </row>
    <row r="88" spans="1:11">
      <c r="A88" s="193">
        <v>6</v>
      </c>
      <c r="B88" s="193">
        <v>1</v>
      </c>
      <c r="C88" s="193">
        <v>5</v>
      </c>
      <c r="D88" s="193">
        <v>62016</v>
      </c>
      <c r="E88" s="194" t="s">
        <v>826</v>
      </c>
      <c r="F88" s="196">
        <v>2905639</v>
      </c>
      <c r="G88" s="196">
        <v>4003611</v>
      </c>
      <c r="H88" s="109">
        <f t="shared" si="1"/>
        <v>-1097972</v>
      </c>
      <c r="I88" s="196">
        <v>2939725</v>
      </c>
      <c r="J88" s="167"/>
      <c r="K88" s="167"/>
    </row>
    <row r="89" spans="1:11">
      <c r="A89" s="193">
        <v>6</v>
      </c>
      <c r="B89" s="193">
        <v>1</v>
      </c>
      <c r="C89" s="193">
        <v>5</v>
      </c>
      <c r="D89" s="193">
        <v>62017</v>
      </c>
      <c r="E89" s="194" t="s">
        <v>827</v>
      </c>
      <c r="F89" s="196">
        <v>434075</v>
      </c>
      <c r="G89" s="109">
        <v>213292</v>
      </c>
      <c r="H89" s="109">
        <f t="shared" si="1"/>
        <v>220783</v>
      </c>
      <c r="I89" s="109">
        <v>104023</v>
      </c>
      <c r="J89" s="167"/>
      <c r="K89" s="167"/>
    </row>
    <row r="90" spans="1:11">
      <c r="A90" s="193">
        <v>6</v>
      </c>
      <c r="B90" s="193">
        <v>1</v>
      </c>
      <c r="C90" s="193">
        <v>5</v>
      </c>
      <c r="D90" s="193">
        <v>62018</v>
      </c>
      <c r="E90" s="194" t="s">
        <v>828</v>
      </c>
      <c r="F90" s="109">
        <v>34949</v>
      </c>
      <c r="G90" s="196">
        <v>19073</v>
      </c>
      <c r="H90" s="109">
        <f t="shared" si="1"/>
        <v>15876</v>
      </c>
      <c r="I90" s="196">
        <v>13613</v>
      </c>
      <c r="J90" s="167"/>
      <c r="K90" s="167"/>
    </row>
    <row r="91" spans="1:11">
      <c r="A91" s="193">
        <v>6</v>
      </c>
      <c r="B91" s="193">
        <v>1</v>
      </c>
      <c r="C91" s="193">
        <v>5</v>
      </c>
      <c r="D91" s="193">
        <v>62024</v>
      </c>
      <c r="E91" s="194" t="s">
        <v>222</v>
      </c>
      <c r="F91" s="109">
        <v>0</v>
      </c>
      <c r="G91" s="109">
        <v>0</v>
      </c>
      <c r="H91" s="109">
        <f t="shared" si="1"/>
        <v>0</v>
      </c>
      <c r="I91" s="196">
        <v>25875</v>
      </c>
      <c r="J91" s="167"/>
      <c r="K91" s="167"/>
    </row>
    <row r="92" spans="1:11">
      <c r="A92" s="193">
        <v>6</v>
      </c>
      <c r="B92" s="193">
        <v>1</v>
      </c>
      <c r="C92" s="193">
        <v>6</v>
      </c>
      <c r="D92" s="193">
        <v>62015</v>
      </c>
      <c r="E92" s="194" t="s">
        <v>825</v>
      </c>
      <c r="F92" s="196">
        <v>2536459</v>
      </c>
      <c r="G92" s="196">
        <v>5011032</v>
      </c>
      <c r="H92" s="109">
        <f t="shared" si="1"/>
        <v>-2474573</v>
      </c>
      <c r="I92" s="196">
        <v>2761447</v>
      </c>
      <c r="J92" s="167"/>
      <c r="K92" s="167"/>
    </row>
    <row r="93" spans="1:11">
      <c r="A93" s="193">
        <v>6</v>
      </c>
      <c r="B93" s="193">
        <v>1</v>
      </c>
      <c r="C93" s="193">
        <v>6</v>
      </c>
      <c r="D93" s="193">
        <v>62016</v>
      </c>
      <c r="E93" s="194" t="s">
        <v>826</v>
      </c>
      <c r="F93" s="196">
        <v>8996395</v>
      </c>
      <c r="G93" s="196">
        <v>20013078</v>
      </c>
      <c r="H93" s="109">
        <f t="shared" si="1"/>
        <v>-11016683</v>
      </c>
      <c r="I93" s="196">
        <v>19114012</v>
      </c>
      <c r="J93" s="167"/>
      <c r="K93" s="167"/>
    </row>
    <row r="94" spans="1:11">
      <c r="A94" s="193">
        <v>6</v>
      </c>
      <c r="B94" s="193">
        <v>1</v>
      </c>
      <c r="C94" s="193">
        <v>6</v>
      </c>
      <c r="D94" s="193">
        <v>62017</v>
      </c>
      <c r="E94" s="194" t="s">
        <v>827</v>
      </c>
      <c r="F94" s="196">
        <v>558776</v>
      </c>
      <c r="G94" s="109">
        <v>1107886</v>
      </c>
      <c r="H94" s="109">
        <f t="shared" si="1"/>
        <v>-549110</v>
      </c>
      <c r="I94" s="109">
        <v>514935</v>
      </c>
      <c r="J94" s="167"/>
      <c r="K94" s="167"/>
    </row>
    <row r="95" spans="1:11">
      <c r="A95" s="193">
        <v>6</v>
      </c>
      <c r="B95" s="193">
        <v>1</v>
      </c>
      <c r="C95" s="193">
        <v>6</v>
      </c>
      <c r="D95" s="193">
        <v>62018</v>
      </c>
      <c r="E95" s="194" t="s">
        <v>828</v>
      </c>
      <c r="F95" s="196">
        <v>1000</v>
      </c>
      <c r="G95" s="109">
        <v>0</v>
      </c>
      <c r="H95" s="109">
        <f t="shared" si="1"/>
        <v>1000</v>
      </c>
      <c r="I95" s="109">
        <v>0</v>
      </c>
      <c r="J95" s="167"/>
      <c r="K95" s="167"/>
    </row>
    <row r="96" spans="1:11">
      <c r="A96" s="193">
        <v>6</v>
      </c>
      <c r="B96" s="193">
        <v>1</v>
      </c>
      <c r="C96" s="193">
        <v>6</v>
      </c>
      <c r="D96" s="193">
        <v>62024</v>
      </c>
      <c r="E96" s="194" t="s">
        <v>222</v>
      </c>
      <c r="F96" s="109">
        <v>0</v>
      </c>
      <c r="G96" s="109">
        <v>0</v>
      </c>
      <c r="H96" s="109">
        <f t="shared" si="1"/>
        <v>0</v>
      </c>
      <c r="I96" s="196">
        <v>203181</v>
      </c>
      <c r="J96" s="167"/>
      <c r="K96" s="167"/>
    </row>
    <row r="97" spans="1:11">
      <c r="A97" s="193">
        <v>6</v>
      </c>
      <c r="B97" s="193">
        <v>1</v>
      </c>
      <c r="C97" s="193">
        <v>6</v>
      </c>
      <c r="D97" s="193">
        <v>62035</v>
      </c>
      <c r="E97" s="194" t="s">
        <v>674</v>
      </c>
      <c r="F97" s="196">
        <v>162726</v>
      </c>
      <c r="G97" s="196">
        <v>358344</v>
      </c>
      <c r="H97" s="109">
        <f t="shared" si="1"/>
        <v>-195618</v>
      </c>
      <c r="I97" s="196">
        <v>242699</v>
      </c>
      <c r="J97" s="167"/>
      <c r="K97" s="167"/>
    </row>
    <row r="98" spans="1:11">
      <c r="A98" s="193">
        <v>6</v>
      </c>
      <c r="B98" s="193">
        <v>1</v>
      </c>
      <c r="C98" s="193">
        <v>6</v>
      </c>
      <c r="D98" s="193">
        <v>62036</v>
      </c>
      <c r="E98" s="194" t="s">
        <v>675</v>
      </c>
      <c r="F98" s="196">
        <v>4777760</v>
      </c>
      <c r="G98" s="196">
        <v>5766368</v>
      </c>
      <c r="H98" s="109">
        <f t="shared" si="1"/>
        <v>-988608</v>
      </c>
      <c r="I98" s="196">
        <v>3477963</v>
      </c>
      <c r="J98" s="167"/>
      <c r="K98" s="167"/>
    </row>
    <row r="99" spans="1:11">
      <c r="A99" s="193">
        <v>6</v>
      </c>
      <c r="B99" s="193">
        <v>1</v>
      </c>
      <c r="C99" s="193">
        <v>6</v>
      </c>
      <c r="D99" s="193">
        <v>62037</v>
      </c>
      <c r="E99" s="194" t="s">
        <v>676</v>
      </c>
      <c r="F99" s="196">
        <v>377460</v>
      </c>
      <c r="G99" s="196">
        <v>388030</v>
      </c>
      <c r="H99" s="109">
        <f t="shared" si="1"/>
        <v>-10570</v>
      </c>
      <c r="I99" s="196">
        <v>359006</v>
      </c>
      <c r="J99" s="167"/>
      <c r="K99" s="167"/>
    </row>
    <row r="100" spans="1:11">
      <c r="A100" s="193">
        <v>6</v>
      </c>
      <c r="B100" s="193">
        <v>1</v>
      </c>
      <c r="C100" s="193">
        <v>6</v>
      </c>
      <c r="D100" s="193">
        <v>62038</v>
      </c>
      <c r="E100" s="194" t="s">
        <v>677</v>
      </c>
      <c r="F100" s="196">
        <v>1180</v>
      </c>
      <c r="G100" s="196">
        <v>450</v>
      </c>
      <c r="H100" s="109">
        <f t="shared" si="1"/>
        <v>730</v>
      </c>
      <c r="I100" s="109">
        <v>0</v>
      </c>
      <c r="J100" s="167"/>
      <c r="K100" s="167"/>
    </row>
    <row r="101" spans="1:11">
      <c r="A101" s="193">
        <v>6</v>
      </c>
      <c r="B101" s="193">
        <v>1</v>
      </c>
      <c r="C101" s="193">
        <v>7</v>
      </c>
      <c r="D101" s="193">
        <v>61018</v>
      </c>
      <c r="E101" s="194" t="s">
        <v>829</v>
      </c>
      <c r="F101" s="196">
        <v>343317</v>
      </c>
      <c r="G101" s="196">
        <v>284472</v>
      </c>
      <c r="H101" s="109">
        <f t="shared" si="1"/>
        <v>58845</v>
      </c>
      <c r="I101" s="109">
        <v>214289</v>
      </c>
      <c r="J101" s="167"/>
      <c r="K101" s="167"/>
    </row>
    <row r="102" spans="1:11">
      <c r="A102" s="193">
        <v>6</v>
      </c>
      <c r="B102" s="193">
        <v>1</v>
      </c>
      <c r="C102" s="193">
        <v>7</v>
      </c>
      <c r="D102" s="193">
        <v>63011</v>
      </c>
      <c r="E102" s="194" t="s">
        <v>416</v>
      </c>
      <c r="F102" s="196">
        <v>75784395</v>
      </c>
      <c r="G102" s="196">
        <v>83277555</v>
      </c>
      <c r="H102" s="109">
        <f t="shared" si="1"/>
        <v>-7493160</v>
      </c>
      <c r="I102" s="196">
        <v>79115018</v>
      </c>
      <c r="J102" s="167"/>
      <c r="K102" s="167"/>
    </row>
    <row r="103" spans="1:11">
      <c r="A103" s="193">
        <v>6</v>
      </c>
      <c r="B103" s="193">
        <v>1</v>
      </c>
      <c r="C103" s="193">
        <v>7</v>
      </c>
      <c r="D103" s="193">
        <v>63012</v>
      </c>
      <c r="E103" s="194" t="s">
        <v>224</v>
      </c>
      <c r="F103" s="196">
        <v>74302214</v>
      </c>
      <c r="G103" s="196">
        <v>78190807</v>
      </c>
      <c r="H103" s="109">
        <f t="shared" si="1"/>
        <v>-3888593</v>
      </c>
      <c r="I103" s="196">
        <v>66037625</v>
      </c>
      <c r="J103" s="167"/>
      <c r="K103" s="167"/>
    </row>
    <row r="104" spans="1:11">
      <c r="A104" s="193">
        <v>6</v>
      </c>
      <c r="B104" s="193">
        <v>1</v>
      </c>
      <c r="C104" s="193">
        <v>7</v>
      </c>
      <c r="D104" s="193">
        <v>63013</v>
      </c>
      <c r="E104" s="194" t="s">
        <v>225</v>
      </c>
      <c r="F104" s="196">
        <v>6935928</v>
      </c>
      <c r="G104" s="196">
        <v>7547886</v>
      </c>
      <c r="H104" s="109">
        <f t="shared" si="1"/>
        <v>-611958</v>
      </c>
      <c r="I104" s="196">
        <v>7509063</v>
      </c>
      <c r="J104" s="167"/>
      <c r="K104" s="167"/>
    </row>
    <row r="105" spans="1:11">
      <c r="A105" s="193">
        <v>6</v>
      </c>
      <c r="B105" s="193">
        <v>1</v>
      </c>
      <c r="C105" s="193">
        <v>7</v>
      </c>
      <c r="D105" s="193">
        <v>63014</v>
      </c>
      <c r="E105" s="194" t="s">
        <v>207</v>
      </c>
      <c r="F105" s="196">
        <v>6228288</v>
      </c>
      <c r="G105" s="196">
        <v>6576988</v>
      </c>
      <c r="H105" s="109">
        <f t="shared" si="1"/>
        <v>-348700</v>
      </c>
      <c r="I105" s="196">
        <v>6343394</v>
      </c>
      <c r="J105" s="167"/>
      <c r="K105" s="167"/>
    </row>
    <row r="106" spans="1:11">
      <c r="A106" s="193">
        <v>6</v>
      </c>
      <c r="B106" s="193">
        <v>1</v>
      </c>
      <c r="C106" s="193">
        <v>7</v>
      </c>
      <c r="D106" s="193">
        <v>63015</v>
      </c>
      <c r="E106" s="194" t="s">
        <v>328</v>
      </c>
      <c r="F106" s="109">
        <v>1039513</v>
      </c>
      <c r="G106" s="196">
        <v>1297131</v>
      </c>
      <c r="H106" s="109">
        <f t="shared" si="1"/>
        <v>-257618</v>
      </c>
      <c r="I106" s="109">
        <v>1092786</v>
      </c>
      <c r="J106" s="167"/>
      <c r="K106" s="167"/>
    </row>
    <row r="107" spans="1:11">
      <c r="A107" s="193">
        <v>6</v>
      </c>
      <c r="B107" s="193">
        <v>1</v>
      </c>
      <c r="C107" s="193">
        <v>7</v>
      </c>
      <c r="D107" s="193">
        <v>63016</v>
      </c>
      <c r="E107" s="194" t="s">
        <v>678</v>
      </c>
      <c r="F107" s="196">
        <v>235290</v>
      </c>
      <c r="G107" s="196">
        <v>5955</v>
      </c>
      <c r="H107" s="109">
        <f t="shared" si="1"/>
        <v>229335</v>
      </c>
      <c r="I107" s="109">
        <v>5865</v>
      </c>
      <c r="J107" s="167"/>
      <c r="K107" s="167"/>
    </row>
    <row r="108" spans="1:11">
      <c r="A108" s="193">
        <v>6</v>
      </c>
      <c r="B108" s="193">
        <v>1</v>
      </c>
      <c r="C108" s="193">
        <v>7</v>
      </c>
      <c r="D108" s="193">
        <v>63017</v>
      </c>
      <c r="E108" s="237" t="s">
        <v>546</v>
      </c>
      <c r="F108" s="196">
        <v>1039383</v>
      </c>
      <c r="G108" s="196">
        <v>1540882</v>
      </c>
      <c r="H108" s="109">
        <f t="shared" si="1"/>
        <v>-501499</v>
      </c>
      <c r="I108" s="109">
        <v>1231423</v>
      </c>
      <c r="J108" s="167"/>
      <c r="K108" s="167"/>
    </row>
    <row r="109" spans="1:11">
      <c r="A109" s="193">
        <v>6</v>
      </c>
      <c r="B109" s="193">
        <v>1</v>
      </c>
      <c r="C109" s="193">
        <v>7</v>
      </c>
      <c r="D109" s="193">
        <v>63019</v>
      </c>
      <c r="E109" s="194" t="s">
        <v>623</v>
      </c>
      <c r="F109" s="109">
        <v>80000</v>
      </c>
      <c r="G109" s="196">
        <v>79735</v>
      </c>
      <c r="H109" s="109">
        <f t="shared" si="1"/>
        <v>265</v>
      </c>
      <c r="I109" s="109">
        <v>122000</v>
      </c>
      <c r="J109" s="167"/>
      <c r="K109" s="167"/>
    </row>
    <row r="110" spans="1:11">
      <c r="A110" s="193">
        <v>6</v>
      </c>
      <c r="B110" s="193">
        <v>1</v>
      </c>
      <c r="C110" s="193">
        <v>7</v>
      </c>
      <c r="D110" s="193">
        <v>75031</v>
      </c>
      <c r="E110" s="194" t="s">
        <v>824</v>
      </c>
      <c r="F110" s="196">
        <v>1933058</v>
      </c>
      <c r="G110" s="196">
        <v>2938356</v>
      </c>
      <c r="H110" s="109">
        <f t="shared" si="1"/>
        <v>-1005298</v>
      </c>
      <c r="I110" s="109">
        <v>4170676</v>
      </c>
      <c r="J110" s="167"/>
      <c r="K110" s="167"/>
    </row>
    <row r="111" spans="1:11">
      <c r="A111" s="193">
        <v>6</v>
      </c>
      <c r="B111" s="193">
        <v>1</v>
      </c>
      <c r="C111" s="193">
        <v>7</v>
      </c>
      <c r="D111" s="193">
        <v>75033</v>
      </c>
      <c r="E111" s="194" t="s">
        <v>115</v>
      </c>
      <c r="F111" s="196">
        <v>6547899</v>
      </c>
      <c r="G111" s="196">
        <v>10027308</v>
      </c>
      <c r="H111" s="109">
        <f t="shared" si="1"/>
        <v>-3479409</v>
      </c>
      <c r="I111" s="109">
        <v>8459651</v>
      </c>
      <c r="J111" s="167"/>
      <c r="K111" s="167"/>
    </row>
    <row r="112" spans="1:11">
      <c r="A112" s="193">
        <v>6</v>
      </c>
      <c r="B112" s="193">
        <v>1</v>
      </c>
      <c r="C112" s="193">
        <v>8</v>
      </c>
      <c r="D112" s="193">
        <v>65041</v>
      </c>
      <c r="E112" s="194" t="s">
        <v>226</v>
      </c>
      <c r="F112" s="109">
        <v>0</v>
      </c>
      <c r="G112" s="196">
        <v>506</v>
      </c>
      <c r="H112" s="109">
        <f t="shared" si="1"/>
        <v>-506</v>
      </c>
      <c r="I112" s="109">
        <v>65961</v>
      </c>
      <c r="J112" s="167"/>
      <c r="K112" s="167"/>
    </row>
    <row r="113" spans="1:11">
      <c r="A113" s="193">
        <v>6</v>
      </c>
      <c r="B113" s="193">
        <v>1</v>
      </c>
      <c r="C113" s="193">
        <v>8</v>
      </c>
      <c r="D113" s="193">
        <v>65042</v>
      </c>
      <c r="E113" s="194" t="s">
        <v>116</v>
      </c>
      <c r="F113" s="196">
        <v>2343513</v>
      </c>
      <c r="G113" s="196">
        <v>2193066</v>
      </c>
      <c r="H113" s="109">
        <f t="shared" si="1"/>
        <v>150447</v>
      </c>
      <c r="I113" s="109">
        <v>1911500</v>
      </c>
      <c r="J113" s="167"/>
      <c r="K113" s="167"/>
    </row>
    <row r="114" spans="1:11">
      <c r="A114" s="193">
        <v>6</v>
      </c>
      <c r="B114" s="193">
        <v>2</v>
      </c>
      <c r="C114" s="193">
        <v>1</v>
      </c>
      <c r="D114" s="193">
        <v>62021</v>
      </c>
      <c r="E114" s="194" t="s">
        <v>117</v>
      </c>
      <c r="F114" s="196">
        <v>1848329</v>
      </c>
      <c r="G114" s="196">
        <v>1789184</v>
      </c>
      <c r="H114" s="109">
        <f t="shared" si="1"/>
        <v>59145</v>
      </c>
      <c r="I114" s="109">
        <v>1005993</v>
      </c>
      <c r="J114" s="167"/>
      <c r="K114" s="167"/>
    </row>
    <row r="115" spans="1:11">
      <c r="A115" s="238">
        <v>6</v>
      </c>
      <c r="B115" s="238">
        <v>2</v>
      </c>
      <c r="C115" s="238">
        <v>1</v>
      </c>
      <c r="D115" s="238">
        <v>62022</v>
      </c>
      <c r="E115" s="241" t="s">
        <v>417</v>
      </c>
      <c r="F115" s="240">
        <v>6375130</v>
      </c>
      <c r="G115" s="240">
        <v>10519238</v>
      </c>
      <c r="H115" s="109">
        <f t="shared" si="1"/>
        <v>-4144108</v>
      </c>
      <c r="I115" s="109">
        <v>10529279</v>
      </c>
      <c r="J115" s="167"/>
      <c r="K115" s="167"/>
    </row>
    <row r="116" spans="1:11">
      <c r="A116" s="193">
        <v>6</v>
      </c>
      <c r="B116" s="193">
        <v>2</v>
      </c>
      <c r="C116" s="193">
        <v>1</v>
      </c>
      <c r="D116" s="193">
        <v>62031</v>
      </c>
      <c r="E116" s="194" t="s">
        <v>418</v>
      </c>
      <c r="F116" s="196">
        <v>1736585</v>
      </c>
      <c r="G116" s="196">
        <v>1654583</v>
      </c>
      <c r="H116" s="109">
        <f t="shared" si="1"/>
        <v>82002</v>
      </c>
      <c r="I116" s="109">
        <v>84508</v>
      </c>
      <c r="J116" s="167"/>
      <c r="K116" s="167"/>
    </row>
    <row r="117" spans="1:11">
      <c r="A117" s="193">
        <v>6</v>
      </c>
      <c r="B117" s="193">
        <v>2</v>
      </c>
      <c r="C117" s="193">
        <v>1</v>
      </c>
      <c r="D117" s="193">
        <v>62032</v>
      </c>
      <c r="E117" s="194" t="s">
        <v>419</v>
      </c>
      <c r="F117" s="196">
        <v>256419</v>
      </c>
      <c r="G117" s="109">
        <v>357467</v>
      </c>
      <c r="H117" s="109">
        <f t="shared" si="1"/>
        <v>-101048</v>
      </c>
      <c r="I117" s="109">
        <v>115679</v>
      </c>
      <c r="J117" s="167"/>
      <c r="K117" s="167"/>
    </row>
    <row r="118" spans="1:11">
      <c r="A118" s="193">
        <v>6</v>
      </c>
      <c r="B118" s="193">
        <v>2</v>
      </c>
      <c r="C118" s="193">
        <v>1</v>
      </c>
      <c r="D118" s="193">
        <v>62033</v>
      </c>
      <c r="E118" s="194" t="s">
        <v>420</v>
      </c>
      <c r="F118" s="196">
        <v>2439634</v>
      </c>
      <c r="G118" s="109">
        <v>2412340</v>
      </c>
      <c r="H118" s="109">
        <f t="shared" si="1"/>
        <v>27294</v>
      </c>
      <c r="I118" s="109">
        <v>867356</v>
      </c>
      <c r="J118" s="167"/>
      <c r="K118" s="167"/>
    </row>
    <row r="119" spans="1:11" ht="12" customHeight="1">
      <c r="A119" s="193">
        <v>6</v>
      </c>
      <c r="B119" s="193">
        <v>2</v>
      </c>
      <c r="C119" s="193">
        <v>1</v>
      </c>
      <c r="D119" s="193">
        <v>62034</v>
      </c>
      <c r="E119" s="194" t="s">
        <v>547</v>
      </c>
      <c r="F119" s="196">
        <v>47574</v>
      </c>
      <c r="G119" s="196">
        <v>73419</v>
      </c>
      <c r="H119" s="109">
        <f t="shared" si="1"/>
        <v>-25845</v>
      </c>
      <c r="I119" s="109">
        <v>52423</v>
      </c>
      <c r="J119" s="167"/>
      <c r="K119" s="167"/>
    </row>
    <row r="120" spans="1:11">
      <c r="A120" s="193">
        <v>6</v>
      </c>
      <c r="B120" s="193">
        <v>2</v>
      </c>
      <c r="C120" s="193">
        <v>1</v>
      </c>
      <c r="D120" s="193">
        <v>62041</v>
      </c>
      <c r="E120" s="194" t="s">
        <v>227</v>
      </c>
      <c r="F120" s="196">
        <v>1637300</v>
      </c>
      <c r="G120" s="196">
        <v>1628928</v>
      </c>
      <c r="H120" s="109">
        <f t="shared" si="1"/>
        <v>8372</v>
      </c>
      <c r="I120" s="109">
        <v>273004</v>
      </c>
      <c r="J120" s="167"/>
      <c r="K120" s="167"/>
    </row>
    <row r="121" spans="1:11">
      <c r="A121" s="193">
        <v>6</v>
      </c>
      <c r="B121" s="193">
        <v>2</v>
      </c>
      <c r="C121" s="193">
        <v>1</v>
      </c>
      <c r="D121" s="193">
        <v>62042</v>
      </c>
      <c r="E121" s="194" t="s">
        <v>228</v>
      </c>
      <c r="F121" s="196">
        <v>337430</v>
      </c>
      <c r="G121" s="196">
        <v>1042706</v>
      </c>
      <c r="H121" s="109">
        <f t="shared" si="1"/>
        <v>-705276</v>
      </c>
      <c r="I121" s="109">
        <v>1000636</v>
      </c>
      <c r="J121" s="167"/>
      <c r="K121" s="167"/>
    </row>
    <row r="122" spans="1:11">
      <c r="A122" s="193">
        <v>6</v>
      </c>
      <c r="B122" s="193">
        <v>2</v>
      </c>
      <c r="C122" s="193">
        <v>1</v>
      </c>
      <c r="D122" s="193">
        <v>62043</v>
      </c>
      <c r="E122" s="194" t="s">
        <v>568</v>
      </c>
      <c r="F122" s="196">
        <v>78049</v>
      </c>
      <c r="G122" s="196">
        <v>65718</v>
      </c>
      <c r="H122" s="109">
        <f t="shared" si="1"/>
        <v>12331</v>
      </c>
      <c r="I122" s="109">
        <v>86894</v>
      </c>
      <c r="J122" s="167"/>
      <c r="K122" s="167"/>
    </row>
    <row r="123" spans="1:11">
      <c r="A123" s="193">
        <v>6</v>
      </c>
      <c r="B123" s="193">
        <v>2</v>
      </c>
      <c r="C123" s="193">
        <v>1</v>
      </c>
      <c r="D123" s="193">
        <v>62044</v>
      </c>
      <c r="E123" s="194" t="s">
        <v>830</v>
      </c>
      <c r="F123" s="196">
        <v>114662</v>
      </c>
      <c r="G123" s="196">
        <v>114662</v>
      </c>
      <c r="H123" s="109">
        <f t="shared" si="1"/>
        <v>0</v>
      </c>
      <c r="I123" s="109">
        <v>112257</v>
      </c>
      <c r="J123" s="167"/>
      <c r="K123" s="167"/>
    </row>
    <row r="124" spans="1:11">
      <c r="A124" s="193">
        <v>6</v>
      </c>
      <c r="B124" s="193">
        <v>2</v>
      </c>
      <c r="C124" s="193">
        <v>1</v>
      </c>
      <c r="D124" s="193">
        <v>62046</v>
      </c>
      <c r="E124" s="194" t="s">
        <v>923</v>
      </c>
      <c r="F124" s="196">
        <v>19375</v>
      </c>
      <c r="G124" s="196">
        <v>19300</v>
      </c>
      <c r="H124" s="109">
        <f t="shared" si="1"/>
        <v>75</v>
      </c>
      <c r="I124" s="109">
        <v>0</v>
      </c>
      <c r="J124" s="167"/>
      <c r="K124" s="167"/>
    </row>
    <row r="125" spans="1:11">
      <c r="A125" s="193">
        <v>6</v>
      </c>
      <c r="B125" s="193">
        <v>2</v>
      </c>
      <c r="C125" s="193">
        <v>1</v>
      </c>
      <c r="D125" s="193">
        <v>62047</v>
      </c>
      <c r="E125" s="194" t="s">
        <v>831</v>
      </c>
      <c r="F125" s="196">
        <v>32353</v>
      </c>
      <c r="G125" s="109">
        <v>30989</v>
      </c>
      <c r="H125" s="109">
        <f t="shared" si="1"/>
        <v>1364</v>
      </c>
      <c r="I125" s="109">
        <v>7248</v>
      </c>
      <c r="J125" s="167"/>
      <c r="K125" s="167"/>
    </row>
    <row r="126" spans="1:11">
      <c r="A126" s="193">
        <v>6</v>
      </c>
      <c r="B126" s="193">
        <v>2</v>
      </c>
      <c r="C126" s="193">
        <v>1</v>
      </c>
      <c r="D126" s="193">
        <v>68021</v>
      </c>
      <c r="E126" s="194" t="s">
        <v>118</v>
      </c>
      <c r="F126" s="196">
        <v>2748690</v>
      </c>
      <c r="G126" s="196">
        <v>4607287</v>
      </c>
      <c r="H126" s="109">
        <f t="shared" si="1"/>
        <v>-1858597</v>
      </c>
      <c r="I126" s="196">
        <v>3155842</v>
      </c>
      <c r="J126" s="167"/>
      <c r="K126" s="167"/>
    </row>
    <row r="127" spans="1:11">
      <c r="A127" s="193">
        <v>6</v>
      </c>
      <c r="B127" s="193">
        <v>2</v>
      </c>
      <c r="C127" s="193">
        <v>1</v>
      </c>
      <c r="D127" s="193">
        <v>68022</v>
      </c>
      <c r="E127" s="194" t="s">
        <v>832</v>
      </c>
      <c r="F127" s="109">
        <v>417409</v>
      </c>
      <c r="G127" s="109">
        <v>417131</v>
      </c>
      <c r="H127" s="109">
        <f t="shared" si="1"/>
        <v>278</v>
      </c>
      <c r="I127" s="109">
        <v>308425</v>
      </c>
      <c r="J127" s="167"/>
      <c r="K127" s="167"/>
    </row>
    <row r="128" spans="1:11">
      <c r="A128" s="193">
        <v>6</v>
      </c>
      <c r="B128" s="193">
        <v>2</v>
      </c>
      <c r="C128" s="193">
        <v>1</v>
      </c>
      <c r="D128" s="193">
        <v>68023</v>
      </c>
      <c r="E128" s="194" t="s">
        <v>548</v>
      </c>
      <c r="F128" s="196">
        <v>2879585</v>
      </c>
      <c r="G128" s="109">
        <v>2879585</v>
      </c>
      <c r="H128" s="109">
        <f t="shared" si="1"/>
        <v>0</v>
      </c>
      <c r="I128" s="109">
        <v>3366283</v>
      </c>
      <c r="J128" s="167"/>
      <c r="K128" s="167"/>
    </row>
    <row r="129" spans="1:11">
      <c r="A129" s="193">
        <v>6</v>
      </c>
      <c r="B129" s="193">
        <v>2</v>
      </c>
      <c r="C129" s="193">
        <v>1</v>
      </c>
      <c r="D129" s="193">
        <v>68024</v>
      </c>
      <c r="E129" s="194" t="s">
        <v>833</v>
      </c>
      <c r="F129" s="109">
        <v>639510</v>
      </c>
      <c r="G129" s="196">
        <v>616980</v>
      </c>
      <c r="H129" s="109">
        <f t="shared" si="1"/>
        <v>22530</v>
      </c>
      <c r="I129" s="109">
        <v>744289</v>
      </c>
      <c r="J129" s="167"/>
      <c r="K129" s="167"/>
    </row>
    <row r="130" spans="1:11">
      <c r="A130" s="193">
        <v>6</v>
      </c>
      <c r="B130" s="193">
        <v>2</v>
      </c>
      <c r="C130" s="193">
        <v>1</v>
      </c>
      <c r="D130" s="193">
        <v>68025</v>
      </c>
      <c r="E130" s="194" t="s">
        <v>739</v>
      </c>
      <c r="F130" s="196">
        <v>10710</v>
      </c>
      <c r="G130" s="196">
        <v>4802</v>
      </c>
      <c r="H130" s="109">
        <f t="shared" si="1"/>
        <v>5908</v>
      </c>
      <c r="I130" s="109">
        <v>140079</v>
      </c>
      <c r="J130" s="167"/>
      <c r="K130" s="167"/>
    </row>
    <row r="131" spans="1:11">
      <c r="A131" s="193">
        <v>6</v>
      </c>
      <c r="B131" s="193">
        <v>2</v>
      </c>
      <c r="C131" s="193">
        <v>1</v>
      </c>
      <c r="D131" s="193">
        <v>68026</v>
      </c>
      <c r="E131" s="194" t="s">
        <v>624</v>
      </c>
      <c r="F131" s="196">
        <v>412915</v>
      </c>
      <c r="G131" s="196">
        <v>412914</v>
      </c>
      <c r="H131" s="109">
        <f t="shared" si="1"/>
        <v>1</v>
      </c>
      <c r="I131" s="109">
        <v>480028</v>
      </c>
      <c r="J131" s="167"/>
      <c r="K131" s="167"/>
    </row>
    <row r="132" spans="1:11">
      <c r="A132" s="193">
        <v>6</v>
      </c>
      <c r="B132" s="193">
        <v>2</v>
      </c>
      <c r="C132" s="193">
        <v>1</v>
      </c>
      <c r="D132" s="193">
        <v>68027</v>
      </c>
      <c r="E132" s="194" t="s">
        <v>740</v>
      </c>
      <c r="F132" s="196">
        <v>2000</v>
      </c>
      <c r="G132" s="196">
        <v>2000</v>
      </c>
      <c r="H132" s="109">
        <f t="shared" si="1"/>
        <v>0</v>
      </c>
      <c r="I132" s="109">
        <v>0</v>
      </c>
      <c r="J132" s="167"/>
      <c r="K132" s="167"/>
    </row>
    <row r="133" spans="1:11">
      <c r="A133" s="193">
        <v>6</v>
      </c>
      <c r="B133" s="193">
        <v>2</v>
      </c>
      <c r="C133" s="193">
        <v>2</v>
      </c>
      <c r="D133" s="193">
        <v>66011</v>
      </c>
      <c r="E133" s="194" t="s">
        <v>229</v>
      </c>
      <c r="F133" s="196">
        <v>3112224</v>
      </c>
      <c r="G133" s="109">
        <v>3018100</v>
      </c>
      <c r="H133" s="109">
        <f t="shared" ref="H133:H196" si="2">F133-G133</f>
        <v>94124</v>
      </c>
      <c r="I133" s="109">
        <v>2330947</v>
      </c>
      <c r="J133" s="167"/>
      <c r="K133" s="167"/>
    </row>
    <row r="134" spans="1:11">
      <c r="A134" s="193">
        <v>6</v>
      </c>
      <c r="B134" s="193">
        <v>2</v>
      </c>
      <c r="C134" s="193">
        <v>2</v>
      </c>
      <c r="D134" s="193">
        <v>66021</v>
      </c>
      <c r="E134" s="194" t="s">
        <v>834</v>
      </c>
      <c r="F134" s="196">
        <v>2300</v>
      </c>
      <c r="G134" s="109">
        <v>2296</v>
      </c>
      <c r="H134" s="109">
        <f t="shared" si="2"/>
        <v>4</v>
      </c>
      <c r="I134" s="109">
        <v>66</v>
      </c>
      <c r="J134" s="167"/>
      <c r="K134" s="167"/>
    </row>
    <row r="135" spans="1:11">
      <c r="A135" s="193">
        <v>6</v>
      </c>
      <c r="B135" s="193">
        <v>2</v>
      </c>
      <c r="C135" s="193">
        <v>2</v>
      </c>
      <c r="D135" s="193">
        <v>66032</v>
      </c>
      <c r="E135" s="194" t="s">
        <v>119</v>
      </c>
      <c r="F135" s="196">
        <v>15921</v>
      </c>
      <c r="G135" s="109">
        <v>16119</v>
      </c>
      <c r="H135" s="109">
        <f t="shared" si="2"/>
        <v>-198</v>
      </c>
      <c r="I135" s="109">
        <v>18661</v>
      </c>
      <c r="J135" s="167"/>
      <c r="K135" s="167"/>
    </row>
    <row r="136" spans="1:11">
      <c r="A136" s="193">
        <v>6</v>
      </c>
      <c r="B136" s="193">
        <v>2</v>
      </c>
      <c r="C136" s="193">
        <v>2</v>
      </c>
      <c r="D136" s="193">
        <v>66034</v>
      </c>
      <c r="E136" s="194" t="s">
        <v>362</v>
      </c>
      <c r="F136" s="109">
        <v>1713239</v>
      </c>
      <c r="G136" s="196">
        <v>1636125</v>
      </c>
      <c r="H136" s="109">
        <f t="shared" si="2"/>
        <v>77114</v>
      </c>
      <c r="I136" s="109">
        <v>1073931</v>
      </c>
      <c r="J136" s="167"/>
      <c r="K136" s="167"/>
    </row>
    <row r="137" spans="1:11">
      <c r="A137" s="193">
        <v>6</v>
      </c>
      <c r="B137" s="193">
        <v>2</v>
      </c>
      <c r="C137" s="193">
        <v>2</v>
      </c>
      <c r="D137" s="193">
        <v>66035</v>
      </c>
      <c r="E137" s="194" t="s">
        <v>569</v>
      </c>
      <c r="F137" s="196">
        <v>754521</v>
      </c>
      <c r="G137" s="196">
        <v>754255</v>
      </c>
      <c r="H137" s="109">
        <f t="shared" si="2"/>
        <v>266</v>
      </c>
      <c r="I137" s="109">
        <v>754470</v>
      </c>
      <c r="J137" s="167"/>
      <c r="K137" s="167"/>
    </row>
    <row r="138" spans="1:11">
      <c r="A138" s="193">
        <v>6</v>
      </c>
      <c r="B138" s="193">
        <v>2</v>
      </c>
      <c r="C138" s="193">
        <v>2</v>
      </c>
      <c r="D138" s="193">
        <v>66036</v>
      </c>
      <c r="E138" s="194" t="s">
        <v>570</v>
      </c>
      <c r="F138" s="196">
        <v>2934578</v>
      </c>
      <c r="G138" s="196">
        <v>2676123</v>
      </c>
      <c r="H138" s="109">
        <f t="shared" si="2"/>
        <v>258455</v>
      </c>
      <c r="I138" s="109">
        <v>2874877</v>
      </c>
      <c r="J138" s="167"/>
      <c r="K138" s="167"/>
    </row>
    <row r="139" spans="1:11">
      <c r="A139" s="193">
        <v>6</v>
      </c>
      <c r="B139" s="193">
        <v>2</v>
      </c>
      <c r="C139" s="193">
        <v>2</v>
      </c>
      <c r="D139" s="193">
        <v>66037</v>
      </c>
      <c r="E139" s="194" t="s">
        <v>571</v>
      </c>
      <c r="F139" s="109">
        <v>9247247</v>
      </c>
      <c r="G139" s="196">
        <v>9751806</v>
      </c>
      <c r="H139" s="109">
        <f t="shared" si="2"/>
        <v>-504559</v>
      </c>
      <c r="I139" s="109">
        <v>8887254</v>
      </c>
      <c r="J139" s="167"/>
      <c r="K139" s="167"/>
    </row>
    <row r="140" spans="1:11">
      <c r="A140" s="193">
        <v>6</v>
      </c>
      <c r="B140" s="193">
        <v>2</v>
      </c>
      <c r="C140" s="193">
        <v>2</v>
      </c>
      <c r="D140" s="193">
        <v>66038</v>
      </c>
      <c r="E140" s="194" t="s">
        <v>572</v>
      </c>
      <c r="F140" s="196">
        <v>880</v>
      </c>
      <c r="G140" s="196">
        <v>880</v>
      </c>
      <c r="H140" s="109">
        <f t="shared" si="2"/>
        <v>0</v>
      </c>
      <c r="I140" s="109">
        <v>9350</v>
      </c>
      <c r="J140" s="167"/>
      <c r="K140" s="167"/>
    </row>
    <row r="141" spans="1:11">
      <c r="A141" s="193">
        <v>6</v>
      </c>
      <c r="B141" s="193">
        <v>2</v>
      </c>
      <c r="C141" s="193">
        <v>2</v>
      </c>
      <c r="D141" s="193">
        <v>66041</v>
      </c>
      <c r="E141" s="194" t="s">
        <v>329</v>
      </c>
      <c r="F141" s="196">
        <v>10806</v>
      </c>
      <c r="G141" s="196">
        <v>10805</v>
      </c>
      <c r="H141" s="109">
        <f t="shared" si="2"/>
        <v>1</v>
      </c>
      <c r="I141" s="109">
        <v>20983</v>
      </c>
      <c r="J141" s="167"/>
      <c r="K141" s="167"/>
    </row>
    <row r="142" spans="1:11">
      <c r="A142" s="193">
        <v>6</v>
      </c>
      <c r="B142" s="193">
        <v>2</v>
      </c>
      <c r="C142" s="193">
        <v>2</v>
      </c>
      <c r="D142" s="193">
        <v>66042</v>
      </c>
      <c r="E142" s="194" t="s">
        <v>330</v>
      </c>
      <c r="F142" s="196">
        <v>667942</v>
      </c>
      <c r="G142" s="196">
        <v>667574</v>
      </c>
      <c r="H142" s="109">
        <f t="shared" si="2"/>
        <v>368</v>
      </c>
      <c r="I142" s="109">
        <v>1257739</v>
      </c>
      <c r="J142" s="167"/>
      <c r="K142" s="167"/>
    </row>
    <row r="143" spans="1:11">
      <c r="A143" s="193">
        <v>6</v>
      </c>
      <c r="B143" s="193">
        <v>2</v>
      </c>
      <c r="C143" s="193">
        <v>2</v>
      </c>
      <c r="D143" s="193">
        <v>66043</v>
      </c>
      <c r="E143" s="194" t="s">
        <v>331</v>
      </c>
      <c r="F143" s="109">
        <v>1012583</v>
      </c>
      <c r="G143" s="196">
        <v>995299</v>
      </c>
      <c r="H143" s="109">
        <f t="shared" si="2"/>
        <v>17284</v>
      </c>
      <c r="I143" s="109">
        <v>703220</v>
      </c>
      <c r="J143" s="167"/>
      <c r="K143" s="167"/>
    </row>
    <row r="144" spans="1:11">
      <c r="A144" s="193">
        <v>6</v>
      </c>
      <c r="B144" s="193">
        <v>2</v>
      </c>
      <c r="C144" s="193">
        <v>2</v>
      </c>
      <c r="D144" s="193">
        <v>66044</v>
      </c>
      <c r="E144" s="194" t="s">
        <v>741</v>
      </c>
      <c r="F144" s="196">
        <v>76341</v>
      </c>
      <c r="G144" s="196">
        <v>76505</v>
      </c>
      <c r="H144" s="109">
        <f t="shared" si="2"/>
        <v>-164</v>
      </c>
      <c r="I144" s="109">
        <v>598261</v>
      </c>
      <c r="J144" s="167"/>
      <c r="K144" s="167"/>
    </row>
    <row r="145" spans="1:11">
      <c r="A145" s="193">
        <v>6</v>
      </c>
      <c r="B145" s="193">
        <v>2</v>
      </c>
      <c r="C145" s="193">
        <v>2</v>
      </c>
      <c r="D145" s="193">
        <v>66045</v>
      </c>
      <c r="E145" s="194" t="s">
        <v>363</v>
      </c>
      <c r="F145" s="196">
        <v>35528</v>
      </c>
      <c r="G145" s="196">
        <v>92372</v>
      </c>
      <c r="H145" s="109">
        <f t="shared" si="2"/>
        <v>-56844</v>
      </c>
      <c r="I145" s="109">
        <v>249667</v>
      </c>
      <c r="J145" s="167"/>
      <c r="K145" s="167"/>
    </row>
    <row r="146" spans="1:11">
      <c r="A146" s="193">
        <v>6</v>
      </c>
      <c r="B146" s="193">
        <v>2</v>
      </c>
      <c r="C146" s="193">
        <v>2</v>
      </c>
      <c r="D146" s="193">
        <v>66046</v>
      </c>
      <c r="E146" s="194" t="s">
        <v>835</v>
      </c>
      <c r="F146" s="196">
        <v>1711069</v>
      </c>
      <c r="G146" s="196">
        <v>1891440</v>
      </c>
      <c r="H146" s="109">
        <f t="shared" si="2"/>
        <v>-180371</v>
      </c>
      <c r="I146" s="109">
        <v>2507393</v>
      </c>
      <c r="J146" s="167"/>
      <c r="K146" s="167"/>
    </row>
    <row r="147" spans="1:11">
      <c r="A147" s="193">
        <v>6</v>
      </c>
      <c r="B147" s="193">
        <v>2</v>
      </c>
      <c r="C147" s="193">
        <v>2</v>
      </c>
      <c r="D147" s="193">
        <v>66047</v>
      </c>
      <c r="E147" s="194" t="s">
        <v>836</v>
      </c>
      <c r="F147" s="109">
        <v>7735</v>
      </c>
      <c r="G147" s="196">
        <v>15215</v>
      </c>
      <c r="H147" s="109">
        <f t="shared" si="2"/>
        <v>-7480</v>
      </c>
      <c r="I147" s="109">
        <v>21886</v>
      </c>
      <c r="J147" s="167"/>
      <c r="K147" s="167"/>
    </row>
    <row r="148" spans="1:11">
      <c r="A148" s="193">
        <v>6</v>
      </c>
      <c r="B148" s="193">
        <v>2</v>
      </c>
      <c r="C148" s="193">
        <v>2</v>
      </c>
      <c r="D148" s="193">
        <v>66048</v>
      </c>
      <c r="E148" s="194" t="s">
        <v>742</v>
      </c>
      <c r="F148" s="196">
        <v>7280153</v>
      </c>
      <c r="G148" s="196">
        <v>7689202</v>
      </c>
      <c r="H148" s="109">
        <f t="shared" si="2"/>
        <v>-409049</v>
      </c>
      <c r="I148" s="109">
        <v>7214520</v>
      </c>
      <c r="J148" s="167"/>
      <c r="K148" s="167"/>
    </row>
    <row r="149" spans="1:11">
      <c r="A149" s="193">
        <v>6</v>
      </c>
      <c r="B149" s="193">
        <v>2</v>
      </c>
      <c r="C149" s="193">
        <v>2</v>
      </c>
      <c r="D149" s="193">
        <v>66051</v>
      </c>
      <c r="E149" s="194" t="s">
        <v>421</v>
      </c>
      <c r="F149" s="196">
        <v>200</v>
      </c>
      <c r="G149" s="109">
        <v>158092</v>
      </c>
      <c r="H149" s="109">
        <f t="shared" si="2"/>
        <v>-157892</v>
      </c>
      <c r="I149" s="109">
        <v>170271</v>
      </c>
      <c r="J149" s="167"/>
      <c r="K149" s="167"/>
    </row>
    <row r="150" spans="1:11">
      <c r="A150" s="193">
        <v>6</v>
      </c>
      <c r="B150" s="193">
        <v>2</v>
      </c>
      <c r="C150" s="193">
        <v>2</v>
      </c>
      <c r="D150" s="193">
        <v>66052</v>
      </c>
      <c r="E150" s="194" t="s">
        <v>743</v>
      </c>
      <c r="F150" s="109">
        <v>0</v>
      </c>
      <c r="G150" s="196">
        <v>184625</v>
      </c>
      <c r="H150" s="109">
        <f t="shared" si="2"/>
        <v>-184625</v>
      </c>
      <c r="I150" s="109">
        <v>92130</v>
      </c>
      <c r="J150" s="167"/>
      <c r="K150" s="167"/>
    </row>
    <row r="151" spans="1:11">
      <c r="A151" s="193">
        <v>6</v>
      </c>
      <c r="B151" s="193">
        <v>2</v>
      </c>
      <c r="C151" s="193">
        <v>2</v>
      </c>
      <c r="D151" s="193">
        <v>66053</v>
      </c>
      <c r="E151" s="194" t="s">
        <v>744</v>
      </c>
      <c r="F151" s="196">
        <v>2139</v>
      </c>
      <c r="G151" s="196">
        <v>2136</v>
      </c>
      <c r="H151" s="109">
        <f t="shared" si="2"/>
        <v>3</v>
      </c>
      <c r="I151" s="109">
        <v>6393</v>
      </c>
      <c r="J151" s="167"/>
      <c r="K151" s="167"/>
    </row>
    <row r="152" spans="1:11">
      <c r="A152" s="193">
        <v>6</v>
      </c>
      <c r="B152" s="193">
        <v>2</v>
      </c>
      <c r="C152" s="193">
        <v>2</v>
      </c>
      <c r="D152" s="193">
        <v>66054</v>
      </c>
      <c r="E152" s="194" t="s">
        <v>745</v>
      </c>
      <c r="F152" s="196">
        <v>1078</v>
      </c>
      <c r="G152" s="196">
        <v>9578</v>
      </c>
      <c r="H152" s="109">
        <f t="shared" si="2"/>
        <v>-8500</v>
      </c>
      <c r="I152" s="109">
        <v>715</v>
      </c>
      <c r="J152" s="167"/>
      <c r="K152" s="167"/>
    </row>
    <row r="153" spans="1:11">
      <c r="A153" s="193">
        <v>6</v>
      </c>
      <c r="B153" s="193">
        <v>2</v>
      </c>
      <c r="C153" s="193">
        <v>2</v>
      </c>
      <c r="D153" s="193">
        <v>66055</v>
      </c>
      <c r="E153" s="194" t="s">
        <v>746</v>
      </c>
      <c r="F153" s="109">
        <v>2000371</v>
      </c>
      <c r="G153" s="196">
        <v>2067526</v>
      </c>
      <c r="H153" s="109">
        <f t="shared" si="2"/>
        <v>-67155</v>
      </c>
      <c r="I153" s="109">
        <v>1008603</v>
      </c>
      <c r="J153" s="167"/>
      <c r="K153" s="167"/>
    </row>
    <row r="154" spans="1:11">
      <c r="A154" s="193">
        <v>6</v>
      </c>
      <c r="B154" s="193">
        <v>2</v>
      </c>
      <c r="C154" s="193">
        <v>2</v>
      </c>
      <c r="D154" s="193">
        <v>66056</v>
      </c>
      <c r="E154" s="194" t="s">
        <v>747</v>
      </c>
      <c r="F154" s="196">
        <v>3410984</v>
      </c>
      <c r="G154" s="196">
        <v>2444313</v>
      </c>
      <c r="H154" s="109">
        <f t="shared" si="2"/>
        <v>966671</v>
      </c>
      <c r="I154" s="109">
        <v>1755784</v>
      </c>
      <c r="J154" s="167"/>
      <c r="K154" s="167"/>
    </row>
    <row r="155" spans="1:11">
      <c r="A155" s="193">
        <v>6</v>
      </c>
      <c r="B155" s="193">
        <v>2</v>
      </c>
      <c r="C155" s="193">
        <v>2</v>
      </c>
      <c r="D155" s="193">
        <v>66057</v>
      </c>
      <c r="E155" s="194" t="s">
        <v>748</v>
      </c>
      <c r="F155" s="109">
        <v>704126</v>
      </c>
      <c r="G155" s="196">
        <v>703977</v>
      </c>
      <c r="H155" s="109">
        <f t="shared" si="2"/>
        <v>149</v>
      </c>
      <c r="I155" s="109">
        <v>46084</v>
      </c>
      <c r="J155" s="167"/>
      <c r="K155" s="167"/>
    </row>
    <row r="156" spans="1:11">
      <c r="A156" s="193">
        <v>6</v>
      </c>
      <c r="B156" s="193">
        <v>2</v>
      </c>
      <c r="C156" s="193">
        <v>2</v>
      </c>
      <c r="D156" s="193">
        <v>66058</v>
      </c>
      <c r="E156" s="194" t="s">
        <v>749</v>
      </c>
      <c r="F156" s="196">
        <v>111859</v>
      </c>
      <c r="G156" s="196">
        <v>111358</v>
      </c>
      <c r="H156" s="109">
        <f t="shared" si="2"/>
        <v>501</v>
      </c>
      <c r="I156" s="109">
        <v>0</v>
      </c>
      <c r="J156" s="167"/>
      <c r="K156" s="167"/>
    </row>
    <row r="157" spans="1:11">
      <c r="A157" s="193">
        <v>6</v>
      </c>
      <c r="B157" s="193">
        <v>2</v>
      </c>
      <c r="C157" s="193">
        <v>2</v>
      </c>
      <c r="D157" s="193">
        <v>66059</v>
      </c>
      <c r="E157" s="194" t="s">
        <v>750</v>
      </c>
      <c r="F157" s="196">
        <v>165510</v>
      </c>
      <c r="G157" s="196">
        <v>265271</v>
      </c>
      <c r="H157" s="109">
        <f t="shared" si="2"/>
        <v>-99761</v>
      </c>
      <c r="I157" s="109">
        <v>125475</v>
      </c>
      <c r="J157" s="167"/>
      <c r="K157" s="167"/>
    </row>
    <row r="158" spans="1:11">
      <c r="A158" s="238">
        <v>6</v>
      </c>
      <c r="B158" s="238">
        <v>2</v>
      </c>
      <c r="C158" s="238">
        <v>2</v>
      </c>
      <c r="D158" s="238">
        <v>66061</v>
      </c>
      <c r="E158" s="241" t="s">
        <v>751</v>
      </c>
      <c r="F158" s="240">
        <v>132789</v>
      </c>
      <c r="G158" s="240">
        <v>131303</v>
      </c>
      <c r="H158" s="109">
        <f t="shared" si="2"/>
        <v>1486</v>
      </c>
      <c r="I158" s="109">
        <v>113210</v>
      </c>
      <c r="J158" s="167"/>
      <c r="K158" s="167"/>
    </row>
    <row r="159" spans="1:11">
      <c r="A159" s="193">
        <v>6</v>
      </c>
      <c r="B159" s="193">
        <v>2</v>
      </c>
      <c r="C159" s="193">
        <v>2</v>
      </c>
      <c r="D159" s="193">
        <v>66062</v>
      </c>
      <c r="E159" s="194" t="s">
        <v>752</v>
      </c>
      <c r="F159" s="196">
        <v>8145</v>
      </c>
      <c r="G159" s="196">
        <v>8133</v>
      </c>
      <c r="H159" s="109">
        <f t="shared" si="2"/>
        <v>12</v>
      </c>
      <c r="I159" s="109">
        <v>2118</v>
      </c>
      <c r="J159" s="167"/>
      <c r="K159" s="167"/>
    </row>
    <row r="160" spans="1:11">
      <c r="A160" s="193">
        <v>6</v>
      </c>
      <c r="B160" s="193">
        <v>2</v>
      </c>
      <c r="C160" s="193">
        <v>2</v>
      </c>
      <c r="D160" s="193">
        <v>66063</v>
      </c>
      <c r="E160" s="194" t="s">
        <v>753</v>
      </c>
      <c r="F160" s="109">
        <v>0</v>
      </c>
      <c r="G160" s="196">
        <v>169410</v>
      </c>
      <c r="H160" s="109">
        <f t="shared" si="2"/>
        <v>-169410</v>
      </c>
      <c r="I160" s="109">
        <v>159033</v>
      </c>
      <c r="J160" s="167"/>
      <c r="K160" s="167"/>
    </row>
    <row r="161" spans="1:11">
      <c r="A161" s="193">
        <v>6</v>
      </c>
      <c r="B161" s="193">
        <v>2</v>
      </c>
      <c r="C161" s="193">
        <v>2</v>
      </c>
      <c r="D161" s="193">
        <v>67011</v>
      </c>
      <c r="E161" s="194" t="s">
        <v>422</v>
      </c>
      <c r="F161" s="109">
        <v>25939</v>
      </c>
      <c r="G161" s="196">
        <v>14752</v>
      </c>
      <c r="H161" s="109">
        <f t="shared" si="2"/>
        <v>11187</v>
      </c>
      <c r="I161" s="109">
        <v>122374</v>
      </c>
      <c r="J161" s="167"/>
      <c r="K161" s="167"/>
    </row>
    <row r="162" spans="1:11">
      <c r="A162" s="193">
        <v>6</v>
      </c>
      <c r="B162" s="193">
        <v>2</v>
      </c>
      <c r="C162" s="193">
        <v>2</v>
      </c>
      <c r="D162" s="193">
        <v>67013</v>
      </c>
      <c r="E162" s="194" t="s">
        <v>423</v>
      </c>
      <c r="F162" s="196">
        <v>114804</v>
      </c>
      <c r="G162" s="196">
        <v>98164</v>
      </c>
      <c r="H162" s="109">
        <f t="shared" si="2"/>
        <v>16640</v>
      </c>
      <c r="I162" s="109">
        <v>78515</v>
      </c>
      <c r="J162" s="167"/>
      <c r="K162" s="167"/>
    </row>
    <row r="163" spans="1:11">
      <c r="A163" s="193">
        <v>6</v>
      </c>
      <c r="B163" s="193">
        <v>2</v>
      </c>
      <c r="C163" s="193">
        <v>2</v>
      </c>
      <c r="D163" s="193">
        <v>67033</v>
      </c>
      <c r="E163" s="194" t="s">
        <v>625</v>
      </c>
      <c r="F163" s="196">
        <v>166412</v>
      </c>
      <c r="G163" s="196">
        <v>166412</v>
      </c>
      <c r="H163" s="109">
        <f t="shared" si="2"/>
        <v>0</v>
      </c>
      <c r="I163" s="109">
        <v>166412</v>
      </c>
      <c r="J163" s="167"/>
      <c r="K163" s="167"/>
    </row>
    <row r="164" spans="1:11">
      <c r="A164" s="193">
        <v>6</v>
      </c>
      <c r="B164" s="193">
        <v>2</v>
      </c>
      <c r="C164" s="193">
        <v>2</v>
      </c>
      <c r="D164" s="193">
        <v>67041</v>
      </c>
      <c r="E164" s="194" t="s">
        <v>626</v>
      </c>
      <c r="F164" s="196">
        <v>706424</v>
      </c>
      <c r="G164" s="196">
        <v>706424</v>
      </c>
      <c r="H164" s="109">
        <f t="shared" si="2"/>
        <v>0</v>
      </c>
      <c r="I164" s="109">
        <v>706424</v>
      </c>
      <c r="J164" s="167"/>
      <c r="K164" s="167"/>
    </row>
    <row r="165" spans="1:11">
      <c r="A165" s="193">
        <v>6</v>
      </c>
      <c r="B165" s="193">
        <v>2</v>
      </c>
      <c r="C165" s="193">
        <v>2</v>
      </c>
      <c r="D165" s="193">
        <v>67042</v>
      </c>
      <c r="E165" s="194" t="s">
        <v>598</v>
      </c>
      <c r="F165" s="196">
        <v>1103858</v>
      </c>
      <c r="G165" s="196">
        <v>1098644</v>
      </c>
      <c r="H165" s="109">
        <f t="shared" si="2"/>
        <v>5214</v>
      </c>
      <c r="I165" s="109">
        <v>1106957</v>
      </c>
      <c r="J165" s="167"/>
      <c r="K165" s="167"/>
    </row>
    <row r="166" spans="1:11">
      <c r="A166" s="193">
        <v>6</v>
      </c>
      <c r="B166" s="193">
        <v>2</v>
      </c>
      <c r="C166" s="193">
        <v>3</v>
      </c>
      <c r="D166" s="193">
        <v>69011</v>
      </c>
      <c r="E166" s="194" t="s">
        <v>837</v>
      </c>
      <c r="F166" s="196">
        <v>2337563</v>
      </c>
      <c r="G166" s="196">
        <v>5405933</v>
      </c>
      <c r="H166" s="109">
        <f t="shared" si="2"/>
        <v>-3068370</v>
      </c>
      <c r="I166" s="109">
        <v>1939491</v>
      </c>
      <c r="J166" s="167"/>
      <c r="K166" s="167"/>
    </row>
    <row r="167" spans="1:11">
      <c r="A167" s="193">
        <v>6</v>
      </c>
      <c r="B167" s="193">
        <v>2</v>
      </c>
      <c r="C167" s="193">
        <v>3</v>
      </c>
      <c r="D167" s="193">
        <v>69021</v>
      </c>
      <c r="E167" s="194" t="s">
        <v>754</v>
      </c>
      <c r="F167" s="109">
        <v>19980624</v>
      </c>
      <c r="G167" s="196">
        <v>32530007</v>
      </c>
      <c r="H167" s="109">
        <f t="shared" si="2"/>
        <v>-12549383</v>
      </c>
      <c r="I167" s="109">
        <v>33959411</v>
      </c>
      <c r="J167" s="167"/>
      <c r="K167" s="167"/>
    </row>
    <row r="168" spans="1:11">
      <c r="A168" s="193">
        <v>6</v>
      </c>
      <c r="B168" s="193">
        <v>2</v>
      </c>
      <c r="C168" s="193">
        <v>3</v>
      </c>
      <c r="D168" s="193">
        <v>69026</v>
      </c>
      <c r="E168" s="194" t="s">
        <v>424</v>
      </c>
      <c r="F168" s="196">
        <v>1623</v>
      </c>
      <c r="G168" s="109">
        <v>0</v>
      </c>
      <c r="H168" s="109">
        <f t="shared" si="2"/>
        <v>1623</v>
      </c>
      <c r="I168" s="109">
        <v>852</v>
      </c>
      <c r="J168" s="167"/>
      <c r="K168" s="167"/>
    </row>
    <row r="169" spans="1:11" ht="22.5">
      <c r="A169" s="238">
        <v>6</v>
      </c>
      <c r="B169" s="238">
        <v>2</v>
      </c>
      <c r="C169" s="238">
        <v>3</v>
      </c>
      <c r="D169" s="238">
        <v>69027</v>
      </c>
      <c r="E169" s="241" t="s">
        <v>755</v>
      </c>
      <c r="F169" s="109">
        <v>507485</v>
      </c>
      <c r="G169" s="240">
        <v>459649</v>
      </c>
      <c r="H169" s="109">
        <f t="shared" si="2"/>
        <v>47836</v>
      </c>
      <c r="I169" s="109">
        <v>578876</v>
      </c>
      <c r="J169" s="167"/>
      <c r="K169" s="167"/>
    </row>
    <row r="170" spans="1:11">
      <c r="A170" s="193">
        <v>6</v>
      </c>
      <c r="B170" s="193">
        <v>2</v>
      </c>
      <c r="C170" s="193">
        <v>3</v>
      </c>
      <c r="D170" s="193">
        <v>69028</v>
      </c>
      <c r="E170" s="194" t="s">
        <v>619</v>
      </c>
      <c r="F170" s="196">
        <v>141857</v>
      </c>
      <c r="G170" s="196">
        <v>182090</v>
      </c>
      <c r="H170" s="109">
        <f t="shared" si="2"/>
        <v>-40233</v>
      </c>
      <c r="I170" s="109">
        <v>150303</v>
      </c>
      <c r="J170" s="167"/>
      <c r="K170" s="167"/>
    </row>
    <row r="171" spans="1:11">
      <c r="A171" s="193">
        <v>6</v>
      </c>
      <c r="B171" s="193">
        <v>2</v>
      </c>
      <c r="C171" s="193">
        <v>3</v>
      </c>
      <c r="D171" s="193">
        <v>69031</v>
      </c>
      <c r="E171" s="194" t="s">
        <v>756</v>
      </c>
      <c r="F171" s="196">
        <v>17246515</v>
      </c>
      <c r="G171" s="196">
        <v>17246515</v>
      </c>
      <c r="H171" s="109">
        <f t="shared" si="2"/>
        <v>0</v>
      </c>
      <c r="I171" s="109">
        <v>17214011</v>
      </c>
      <c r="J171" s="167"/>
      <c r="K171" s="167"/>
    </row>
    <row r="172" spans="1:11">
      <c r="A172" s="193">
        <v>6</v>
      </c>
      <c r="B172" s="193">
        <v>2</v>
      </c>
      <c r="C172" s="193">
        <v>3</v>
      </c>
      <c r="D172" s="193">
        <v>69032</v>
      </c>
      <c r="E172" s="194" t="s">
        <v>838</v>
      </c>
      <c r="F172" s="196">
        <v>725537</v>
      </c>
      <c r="G172" s="196">
        <v>725536</v>
      </c>
      <c r="H172" s="109">
        <f t="shared" si="2"/>
        <v>1</v>
      </c>
      <c r="I172" s="109">
        <v>772828</v>
      </c>
      <c r="J172" s="167"/>
      <c r="K172" s="167"/>
    </row>
    <row r="173" spans="1:11">
      <c r="A173" s="193">
        <v>6</v>
      </c>
      <c r="B173" s="193">
        <v>2</v>
      </c>
      <c r="C173" s="193">
        <v>3</v>
      </c>
      <c r="D173" s="193">
        <v>69033</v>
      </c>
      <c r="E173" s="194" t="s">
        <v>839</v>
      </c>
      <c r="F173" s="196">
        <v>2303391</v>
      </c>
      <c r="G173" s="196">
        <v>2303391</v>
      </c>
      <c r="H173" s="109">
        <f t="shared" si="2"/>
        <v>0</v>
      </c>
      <c r="I173" s="109">
        <v>1802630</v>
      </c>
      <c r="J173" s="167"/>
      <c r="K173" s="167"/>
    </row>
    <row r="174" spans="1:11">
      <c r="A174" s="193">
        <v>6</v>
      </c>
      <c r="B174" s="193">
        <v>2</v>
      </c>
      <c r="C174" s="193">
        <v>3</v>
      </c>
      <c r="D174" s="193">
        <v>69034</v>
      </c>
      <c r="E174" s="194" t="s">
        <v>840</v>
      </c>
      <c r="F174" s="196">
        <v>740649</v>
      </c>
      <c r="G174" s="196">
        <v>740649</v>
      </c>
      <c r="H174" s="109">
        <f t="shared" si="2"/>
        <v>0</v>
      </c>
      <c r="I174" s="109">
        <v>749800</v>
      </c>
      <c r="J174" s="167"/>
      <c r="K174" s="167"/>
    </row>
    <row r="175" spans="1:11">
      <c r="A175" s="193">
        <v>6</v>
      </c>
      <c r="B175" s="193">
        <v>2</v>
      </c>
      <c r="C175" s="193">
        <v>3</v>
      </c>
      <c r="D175" s="193">
        <v>69035</v>
      </c>
      <c r="E175" s="194" t="s">
        <v>841</v>
      </c>
      <c r="F175" s="196">
        <v>748176</v>
      </c>
      <c r="G175" s="196">
        <v>748174</v>
      </c>
      <c r="H175" s="109">
        <f t="shared" si="2"/>
        <v>2</v>
      </c>
      <c r="I175" s="109">
        <v>258470</v>
      </c>
      <c r="J175" s="167"/>
      <c r="K175" s="167"/>
    </row>
    <row r="176" spans="1:11">
      <c r="A176" s="193">
        <v>6</v>
      </c>
      <c r="B176" s="193">
        <v>2</v>
      </c>
      <c r="C176" s="193">
        <v>3</v>
      </c>
      <c r="D176" s="193">
        <v>69038</v>
      </c>
      <c r="E176" s="194" t="s">
        <v>842</v>
      </c>
      <c r="F176" s="109">
        <v>0</v>
      </c>
      <c r="G176" s="196">
        <v>301492</v>
      </c>
      <c r="H176" s="109">
        <f t="shared" si="2"/>
        <v>-301492</v>
      </c>
      <c r="I176" s="109">
        <v>146899</v>
      </c>
      <c r="J176" s="167"/>
      <c r="K176" s="167"/>
    </row>
    <row r="177" spans="1:11">
      <c r="A177" s="193">
        <v>6</v>
      </c>
      <c r="B177" s="193">
        <v>2</v>
      </c>
      <c r="C177" s="193">
        <v>3</v>
      </c>
      <c r="D177" s="193">
        <v>69039</v>
      </c>
      <c r="E177" s="194" t="s">
        <v>120</v>
      </c>
      <c r="F177" s="196">
        <v>119841</v>
      </c>
      <c r="G177" s="196">
        <v>98862</v>
      </c>
      <c r="H177" s="109">
        <f t="shared" si="2"/>
        <v>20979</v>
      </c>
      <c r="I177" s="109">
        <v>134019</v>
      </c>
      <c r="J177" s="167"/>
      <c r="K177" s="167"/>
    </row>
    <row r="178" spans="1:11">
      <c r="A178" s="193">
        <v>6</v>
      </c>
      <c r="B178" s="193">
        <v>2</v>
      </c>
      <c r="C178" s="193">
        <v>4</v>
      </c>
      <c r="D178" s="193">
        <v>70011</v>
      </c>
      <c r="E178" s="194" t="s">
        <v>121</v>
      </c>
      <c r="F178" s="196">
        <v>122805</v>
      </c>
      <c r="G178" s="196">
        <v>130228</v>
      </c>
      <c r="H178" s="109">
        <f t="shared" si="2"/>
        <v>-7423</v>
      </c>
      <c r="I178" s="109">
        <v>119478</v>
      </c>
      <c r="J178" s="167"/>
      <c r="K178" s="167"/>
    </row>
    <row r="179" spans="1:11">
      <c r="A179" s="193">
        <v>6</v>
      </c>
      <c r="B179" s="193">
        <v>2</v>
      </c>
      <c r="C179" s="193">
        <v>4</v>
      </c>
      <c r="D179" s="193">
        <v>70012</v>
      </c>
      <c r="E179" s="194" t="s">
        <v>843</v>
      </c>
      <c r="F179" s="196">
        <v>9636964</v>
      </c>
      <c r="G179" s="196">
        <v>9904208</v>
      </c>
      <c r="H179" s="109">
        <f t="shared" si="2"/>
        <v>-267244</v>
      </c>
      <c r="I179" s="109">
        <v>9606937</v>
      </c>
      <c r="J179" s="167"/>
      <c r="K179" s="167"/>
    </row>
    <row r="180" spans="1:11">
      <c r="A180" s="193">
        <v>6</v>
      </c>
      <c r="B180" s="193">
        <v>2</v>
      </c>
      <c r="C180" s="193">
        <v>4</v>
      </c>
      <c r="D180" s="193">
        <v>70014</v>
      </c>
      <c r="E180" s="194" t="s">
        <v>844</v>
      </c>
      <c r="F180" s="196">
        <v>1753663</v>
      </c>
      <c r="G180" s="196">
        <v>1669934</v>
      </c>
      <c r="H180" s="109">
        <f t="shared" si="2"/>
        <v>83729</v>
      </c>
      <c r="I180" s="109">
        <v>1592858</v>
      </c>
      <c r="J180" s="167"/>
      <c r="K180" s="167"/>
    </row>
    <row r="181" spans="1:11">
      <c r="A181" s="193">
        <v>6</v>
      </c>
      <c r="B181" s="193">
        <v>2</v>
      </c>
      <c r="C181" s="193">
        <v>4</v>
      </c>
      <c r="D181" s="193">
        <v>70015</v>
      </c>
      <c r="E181" s="194" t="s">
        <v>757</v>
      </c>
      <c r="F181" s="196">
        <v>219925</v>
      </c>
      <c r="G181" s="196">
        <v>216603</v>
      </c>
      <c r="H181" s="109">
        <f t="shared" si="2"/>
        <v>3322</v>
      </c>
      <c r="I181" s="109">
        <v>234784</v>
      </c>
      <c r="J181" s="167"/>
      <c r="K181" s="167"/>
    </row>
    <row r="182" spans="1:11">
      <c r="A182" s="193">
        <v>6</v>
      </c>
      <c r="B182" s="193">
        <v>2</v>
      </c>
      <c r="C182" s="193">
        <v>4</v>
      </c>
      <c r="D182" s="193">
        <v>70023</v>
      </c>
      <c r="E182" s="194" t="s">
        <v>122</v>
      </c>
      <c r="F182" s="109">
        <v>0</v>
      </c>
      <c r="G182" s="196">
        <v>13057</v>
      </c>
      <c r="H182" s="109">
        <f t="shared" si="2"/>
        <v>-13057</v>
      </c>
      <c r="I182" s="109">
        <v>11031</v>
      </c>
      <c r="J182" s="167"/>
      <c r="K182" s="167"/>
    </row>
    <row r="183" spans="1:11">
      <c r="A183" s="193">
        <v>6</v>
      </c>
      <c r="B183" s="193">
        <v>2</v>
      </c>
      <c r="C183" s="193">
        <v>4</v>
      </c>
      <c r="D183" s="193">
        <v>70025</v>
      </c>
      <c r="E183" s="194" t="s">
        <v>758</v>
      </c>
      <c r="F183" s="196">
        <v>135351</v>
      </c>
      <c r="G183" s="196">
        <v>94571</v>
      </c>
      <c r="H183" s="109">
        <f t="shared" si="2"/>
        <v>40780</v>
      </c>
      <c r="I183" s="109">
        <v>451234</v>
      </c>
      <c r="J183" s="167"/>
      <c r="K183" s="167"/>
    </row>
    <row r="184" spans="1:11">
      <c r="A184" s="193">
        <v>6</v>
      </c>
      <c r="B184" s="193">
        <v>2</v>
      </c>
      <c r="C184" s="193">
        <v>4</v>
      </c>
      <c r="D184" s="193">
        <v>70026</v>
      </c>
      <c r="E184" s="194" t="s">
        <v>627</v>
      </c>
      <c r="F184" s="196">
        <v>54916</v>
      </c>
      <c r="G184" s="196">
        <v>38079</v>
      </c>
      <c r="H184" s="109">
        <f t="shared" si="2"/>
        <v>16837</v>
      </c>
      <c r="I184" s="109">
        <v>85396</v>
      </c>
      <c r="J184" s="167"/>
      <c r="K184" s="167"/>
    </row>
    <row r="185" spans="1:11" ht="12.75" customHeight="1">
      <c r="A185" s="193">
        <v>6</v>
      </c>
      <c r="B185" s="193">
        <v>2</v>
      </c>
      <c r="C185" s="193">
        <v>4</v>
      </c>
      <c r="D185" s="193">
        <v>70031</v>
      </c>
      <c r="E185" s="194" t="s">
        <v>230</v>
      </c>
      <c r="F185" s="196">
        <v>4770113</v>
      </c>
      <c r="G185" s="196">
        <v>4849141</v>
      </c>
      <c r="H185" s="109">
        <f t="shared" si="2"/>
        <v>-79028</v>
      </c>
      <c r="I185" s="109">
        <v>4792790</v>
      </c>
      <c r="J185" s="167"/>
      <c r="K185" s="167"/>
    </row>
    <row r="186" spans="1:11">
      <c r="A186" s="193">
        <v>6</v>
      </c>
      <c r="B186" s="193">
        <v>2</v>
      </c>
      <c r="C186" s="193">
        <v>4</v>
      </c>
      <c r="D186" s="193">
        <v>70032</v>
      </c>
      <c r="E186" s="194" t="s">
        <v>231</v>
      </c>
      <c r="F186" s="196">
        <v>253540</v>
      </c>
      <c r="G186" s="196">
        <v>205843</v>
      </c>
      <c r="H186" s="109">
        <f t="shared" si="2"/>
        <v>47697</v>
      </c>
      <c r="I186" s="109">
        <v>179202</v>
      </c>
      <c r="J186" s="167"/>
      <c r="K186" s="167"/>
    </row>
    <row r="187" spans="1:11">
      <c r="A187" s="193">
        <v>6</v>
      </c>
      <c r="B187" s="193">
        <v>2</v>
      </c>
      <c r="C187" s="193">
        <v>4</v>
      </c>
      <c r="D187" s="193">
        <v>70033</v>
      </c>
      <c r="E187" s="194" t="s">
        <v>573</v>
      </c>
      <c r="F187" s="196">
        <v>8613189</v>
      </c>
      <c r="G187" s="196">
        <v>8390437</v>
      </c>
      <c r="H187" s="109">
        <f t="shared" si="2"/>
        <v>222752</v>
      </c>
      <c r="I187" s="109">
        <v>7847151</v>
      </c>
      <c r="J187" s="167"/>
      <c r="K187" s="167"/>
    </row>
    <row r="188" spans="1:11">
      <c r="A188" s="193">
        <v>6</v>
      </c>
      <c r="B188" s="193">
        <v>2</v>
      </c>
      <c r="C188" s="193">
        <v>4</v>
      </c>
      <c r="D188" s="193">
        <v>70035</v>
      </c>
      <c r="E188" s="194" t="s">
        <v>628</v>
      </c>
      <c r="F188" s="196">
        <v>1279001</v>
      </c>
      <c r="G188" s="109">
        <v>1279000</v>
      </c>
      <c r="H188" s="109">
        <f t="shared" si="2"/>
        <v>1</v>
      </c>
      <c r="I188" s="109">
        <v>1292498</v>
      </c>
      <c r="J188" s="167"/>
      <c r="K188" s="167"/>
    </row>
    <row r="189" spans="1:11">
      <c r="A189" s="193">
        <v>6</v>
      </c>
      <c r="B189" s="193">
        <v>2</v>
      </c>
      <c r="C189" s="193">
        <v>4</v>
      </c>
      <c r="D189" s="193">
        <v>70038</v>
      </c>
      <c r="E189" s="194" t="s">
        <v>574</v>
      </c>
      <c r="F189" s="196">
        <v>966594</v>
      </c>
      <c r="G189" s="196">
        <v>874466</v>
      </c>
      <c r="H189" s="109">
        <f t="shared" si="2"/>
        <v>92128</v>
      </c>
      <c r="I189" s="109">
        <v>888409</v>
      </c>
      <c r="J189" s="167"/>
      <c r="K189" s="167"/>
    </row>
    <row r="190" spans="1:11">
      <c r="A190" s="193">
        <v>6</v>
      </c>
      <c r="B190" s="193">
        <v>2</v>
      </c>
      <c r="C190" s="193">
        <v>4</v>
      </c>
      <c r="D190" s="193">
        <v>70039</v>
      </c>
      <c r="E190" s="194" t="s">
        <v>232</v>
      </c>
      <c r="F190" s="196">
        <v>1386713</v>
      </c>
      <c r="G190" s="196">
        <v>1378398</v>
      </c>
      <c r="H190" s="109">
        <f t="shared" si="2"/>
        <v>8315</v>
      </c>
      <c r="I190" s="109">
        <v>1369765</v>
      </c>
      <c r="J190" s="167"/>
      <c r="K190" s="167"/>
    </row>
    <row r="191" spans="1:11">
      <c r="A191" s="193">
        <v>6</v>
      </c>
      <c r="B191" s="193">
        <v>2</v>
      </c>
      <c r="C191" s="193">
        <v>5</v>
      </c>
      <c r="D191" s="193">
        <v>65011</v>
      </c>
      <c r="E191" s="194" t="s">
        <v>759</v>
      </c>
      <c r="F191" s="196">
        <v>8961895</v>
      </c>
      <c r="G191" s="196">
        <v>10525160</v>
      </c>
      <c r="H191" s="109">
        <f t="shared" si="2"/>
        <v>-1563265</v>
      </c>
      <c r="I191" s="109">
        <v>8239173</v>
      </c>
      <c r="J191" s="167"/>
      <c r="K191" s="167"/>
    </row>
    <row r="192" spans="1:11">
      <c r="A192" s="193">
        <v>6</v>
      </c>
      <c r="B192" s="193">
        <v>2</v>
      </c>
      <c r="C192" s="193">
        <v>5</v>
      </c>
      <c r="D192" s="193">
        <v>65012</v>
      </c>
      <c r="E192" s="194" t="s">
        <v>845</v>
      </c>
      <c r="F192" s="196">
        <v>5462</v>
      </c>
      <c r="G192" s="196">
        <v>4996</v>
      </c>
      <c r="H192" s="109">
        <f t="shared" si="2"/>
        <v>466</v>
      </c>
      <c r="I192" s="109">
        <v>7200</v>
      </c>
      <c r="J192" s="167"/>
      <c r="K192" s="167"/>
    </row>
    <row r="193" spans="1:11">
      <c r="A193" s="193">
        <v>6</v>
      </c>
      <c r="B193" s="193">
        <v>2</v>
      </c>
      <c r="C193" s="193">
        <v>5</v>
      </c>
      <c r="D193" s="193">
        <v>65013</v>
      </c>
      <c r="E193" s="194" t="s">
        <v>846</v>
      </c>
      <c r="F193" s="196">
        <v>68904</v>
      </c>
      <c r="G193" s="196">
        <v>68904</v>
      </c>
      <c r="H193" s="109">
        <f t="shared" si="2"/>
        <v>0</v>
      </c>
      <c r="I193" s="109">
        <v>68904</v>
      </c>
      <c r="J193" s="167"/>
      <c r="K193" s="167"/>
    </row>
    <row r="194" spans="1:11">
      <c r="A194" s="193">
        <v>6</v>
      </c>
      <c r="B194" s="193">
        <v>2</v>
      </c>
      <c r="C194" s="193">
        <v>5</v>
      </c>
      <c r="D194" s="193">
        <v>67029</v>
      </c>
      <c r="E194" s="194" t="s">
        <v>233</v>
      </c>
      <c r="F194" s="196">
        <v>836079</v>
      </c>
      <c r="G194" s="196">
        <v>633067</v>
      </c>
      <c r="H194" s="109">
        <f t="shared" si="2"/>
        <v>203012</v>
      </c>
      <c r="I194" s="109">
        <v>793478</v>
      </c>
      <c r="J194" s="167"/>
      <c r="K194" s="167"/>
    </row>
    <row r="195" spans="1:11">
      <c r="A195" s="193">
        <v>6</v>
      </c>
      <c r="B195" s="193">
        <v>2</v>
      </c>
      <c r="C195" s="193">
        <v>5</v>
      </c>
      <c r="D195" s="193">
        <v>67031</v>
      </c>
      <c r="E195" s="194" t="s">
        <v>679</v>
      </c>
      <c r="F195" s="109">
        <v>5603660</v>
      </c>
      <c r="G195" s="109">
        <v>6068198</v>
      </c>
      <c r="H195" s="109">
        <f t="shared" si="2"/>
        <v>-464538</v>
      </c>
      <c r="I195" s="109">
        <v>7274355</v>
      </c>
      <c r="J195" s="167"/>
      <c r="K195" s="167"/>
    </row>
    <row r="196" spans="1:11">
      <c r="A196" s="193">
        <v>6</v>
      </c>
      <c r="B196" s="193">
        <v>2</v>
      </c>
      <c r="C196" s="193">
        <v>5</v>
      </c>
      <c r="D196" s="193">
        <v>67032</v>
      </c>
      <c r="E196" s="194" t="s">
        <v>549</v>
      </c>
      <c r="F196" s="196">
        <v>5747500</v>
      </c>
      <c r="G196" s="196">
        <v>5137440</v>
      </c>
      <c r="H196" s="109">
        <f t="shared" si="2"/>
        <v>610060</v>
      </c>
      <c r="I196" s="109">
        <v>5166012</v>
      </c>
      <c r="J196" s="167"/>
      <c r="K196" s="167"/>
    </row>
    <row r="197" spans="1:11">
      <c r="A197" s="238">
        <v>6</v>
      </c>
      <c r="B197" s="238">
        <v>2</v>
      </c>
      <c r="C197" s="238">
        <v>5</v>
      </c>
      <c r="D197" s="238">
        <v>71012</v>
      </c>
      <c r="E197" s="241" t="s">
        <v>123</v>
      </c>
      <c r="F197" s="240">
        <v>242202</v>
      </c>
      <c r="G197" s="240">
        <v>350135</v>
      </c>
      <c r="H197" s="109">
        <f t="shared" ref="H197:H260" si="3">F197-G197</f>
        <v>-107933</v>
      </c>
      <c r="I197" s="109">
        <v>291986</v>
      </c>
      <c r="J197" s="167"/>
      <c r="K197" s="167"/>
    </row>
    <row r="198" spans="1:11">
      <c r="A198" s="238">
        <v>6</v>
      </c>
      <c r="B198" s="238">
        <v>2</v>
      </c>
      <c r="C198" s="238">
        <v>5</v>
      </c>
      <c r="D198" s="238">
        <v>71021</v>
      </c>
      <c r="E198" s="241" t="s">
        <v>234</v>
      </c>
      <c r="F198" s="240">
        <v>218307</v>
      </c>
      <c r="G198" s="240">
        <v>183913</v>
      </c>
      <c r="H198" s="109">
        <f t="shared" si="3"/>
        <v>34394</v>
      </c>
      <c r="I198" s="109">
        <v>129276</v>
      </c>
      <c r="J198" s="167"/>
      <c r="K198" s="167"/>
    </row>
    <row r="199" spans="1:11">
      <c r="A199" s="238">
        <v>6</v>
      </c>
      <c r="B199" s="238">
        <v>2</v>
      </c>
      <c r="C199" s="238">
        <v>5</v>
      </c>
      <c r="D199" s="238">
        <v>71031</v>
      </c>
      <c r="E199" s="194" t="s">
        <v>235</v>
      </c>
      <c r="F199" s="240">
        <v>336775</v>
      </c>
      <c r="G199" s="240">
        <v>358006</v>
      </c>
      <c r="H199" s="109">
        <f t="shared" si="3"/>
        <v>-21231</v>
      </c>
      <c r="I199" s="109">
        <v>329750</v>
      </c>
      <c r="J199" s="167"/>
      <c r="K199" s="167"/>
    </row>
    <row r="200" spans="1:11">
      <c r="A200" s="193">
        <v>6</v>
      </c>
      <c r="B200" s="193">
        <v>2</v>
      </c>
      <c r="C200" s="193">
        <v>5</v>
      </c>
      <c r="D200" s="193">
        <v>71032</v>
      </c>
      <c r="E200" s="194" t="s">
        <v>236</v>
      </c>
      <c r="F200" s="196">
        <v>1060000</v>
      </c>
      <c r="G200" s="196">
        <v>1620102</v>
      </c>
      <c r="H200" s="109">
        <f t="shared" si="3"/>
        <v>-560102</v>
      </c>
      <c r="I200" s="109">
        <v>742579</v>
      </c>
      <c r="J200" s="167"/>
      <c r="K200" s="167"/>
    </row>
    <row r="201" spans="1:11">
      <c r="A201" s="238">
        <v>6</v>
      </c>
      <c r="B201" s="238">
        <v>2</v>
      </c>
      <c r="C201" s="238">
        <v>5</v>
      </c>
      <c r="D201" s="238">
        <v>71033</v>
      </c>
      <c r="E201" s="243" t="s">
        <v>629</v>
      </c>
      <c r="F201" s="240">
        <v>1267079</v>
      </c>
      <c r="G201" s="240">
        <v>1262842</v>
      </c>
      <c r="H201" s="109">
        <f t="shared" si="3"/>
        <v>4237</v>
      </c>
      <c r="I201" s="109">
        <v>1273766</v>
      </c>
      <c r="J201" s="167"/>
      <c r="K201" s="167"/>
    </row>
    <row r="202" spans="1:11">
      <c r="A202" s="193">
        <v>6</v>
      </c>
      <c r="B202" s="193">
        <v>2</v>
      </c>
      <c r="C202" s="193">
        <v>5</v>
      </c>
      <c r="D202" s="193">
        <v>71034</v>
      </c>
      <c r="E202" s="194" t="s">
        <v>630</v>
      </c>
      <c r="F202" s="196">
        <v>328138</v>
      </c>
      <c r="G202" s="196">
        <v>328137</v>
      </c>
      <c r="H202" s="109">
        <f t="shared" si="3"/>
        <v>1</v>
      </c>
      <c r="I202" s="109">
        <v>232698</v>
      </c>
      <c r="J202" s="167"/>
      <c r="K202" s="167"/>
    </row>
    <row r="203" spans="1:11" ht="22.5">
      <c r="A203" s="238">
        <v>6</v>
      </c>
      <c r="B203" s="238">
        <v>2</v>
      </c>
      <c r="C203" s="238">
        <v>5</v>
      </c>
      <c r="D203" s="238">
        <v>71051</v>
      </c>
      <c r="E203" s="241" t="s">
        <v>680</v>
      </c>
      <c r="F203" s="240">
        <v>2117955</v>
      </c>
      <c r="G203" s="240">
        <v>2017611</v>
      </c>
      <c r="H203" s="109">
        <f t="shared" si="3"/>
        <v>100344</v>
      </c>
      <c r="I203" s="109">
        <v>2023021</v>
      </c>
      <c r="J203" s="167"/>
      <c r="K203" s="167"/>
    </row>
    <row r="204" spans="1:11">
      <c r="A204" s="193">
        <v>6</v>
      </c>
      <c r="B204" s="193">
        <v>2</v>
      </c>
      <c r="C204" s="193">
        <v>6</v>
      </c>
      <c r="D204" s="193">
        <v>72017</v>
      </c>
      <c r="E204" s="194" t="s">
        <v>760</v>
      </c>
      <c r="F204" s="196">
        <v>30735</v>
      </c>
      <c r="G204" s="196">
        <v>24310</v>
      </c>
      <c r="H204" s="109">
        <f t="shared" si="3"/>
        <v>6425</v>
      </c>
      <c r="I204" s="109">
        <v>33839</v>
      </c>
      <c r="J204" s="167"/>
      <c r="K204" s="167"/>
    </row>
    <row r="205" spans="1:11">
      <c r="A205" s="193">
        <v>6</v>
      </c>
      <c r="B205" s="193">
        <v>2</v>
      </c>
      <c r="C205" s="193">
        <v>6</v>
      </c>
      <c r="D205" s="193">
        <v>72018</v>
      </c>
      <c r="E205" s="194" t="s">
        <v>575</v>
      </c>
      <c r="F205" s="196">
        <v>2692</v>
      </c>
      <c r="G205" s="196">
        <v>2692</v>
      </c>
      <c r="H205" s="109">
        <f t="shared" si="3"/>
        <v>0</v>
      </c>
      <c r="I205" s="109">
        <v>3915</v>
      </c>
      <c r="J205" s="167"/>
      <c r="K205" s="167"/>
    </row>
    <row r="206" spans="1:11">
      <c r="A206" s="193">
        <v>6</v>
      </c>
      <c r="B206" s="193">
        <v>2</v>
      </c>
      <c r="C206" s="193">
        <v>6</v>
      </c>
      <c r="D206" s="193">
        <v>72019</v>
      </c>
      <c r="E206" s="194" t="s">
        <v>124</v>
      </c>
      <c r="F206" s="196">
        <v>64481</v>
      </c>
      <c r="G206" s="196">
        <v>52324</v>
      </c>
      <c r="H206" s="109">
        <f t="shared" si="3"/>
        <v>12157</v>
      </c>
      <c r="I206" s="109">
        <v>114631</v>
      </c>
      <c r="J206" s="167"/>
      <c r="K206" s="167"/>
    </row>
    <row r="207" spans="1:11">
      <c r="A207" s="193">
        <v>6</v>
      </c>
      <c r="B207" s="193">
        <v>2</v>
      </c>
      <c r="C207" s="193">
        <v>6</v>
      </c>
      <c r="D207" s="193">
        <v>72021</v>
      </c>
      <c r="E207" s="242" t="s">
        <v>237</v>
      </c>
      <c r="F207" s="196">
        <v>165373</v>
      </c>
      <c r="G207" s="196">
        <v>159524</v>
      </c>
      <c r="H207" s="109">
        <f t="shared" si="3"/>
        <v>5849</v>
      </c>
      <c r="I207" s="109">
        <v>107922</v>
      </c>
      <c r="J207" s="167"/>
      <c r="K207" s="167"/>
    </row>
    <row r="208" spans="1:11">
      <c r="A208" s="193">
        <v>6</v>
      </c>
      <c r="B208" s="193">
        <v>2</v>
      </c>
      <c r="C208" s="193">
        <v>6</v>
      </c>
      <c r="D208" s="193">
        <v>72022</v>
      </c>
      <c r="E208" s="194" t="s">
        <v>238</v>
      </c>
      <c r="F208" s="109">
        <v>40266</v>
      </c>
      <c r="G208" s="109">
        <v>40252</v>
      </c>
      <c r="H208" s="109">
        <f t="shared" si="3"/>
        <v>14</v>
      </c>
      <c r="I208" s="109">
        <v>28098</v>
      </c>
      <c r="J208" s="167"/>
      <c r="K208" s="167"/>
    </row>
    <row r="209" spans="1:11">
      <c r="A209" s="193">
        <v>6</v>
      </c>
      <c r="B209" s="193">
        <v>2</v>
      </c>
      <c r="C209" s="193">
        <v>6</v>
      </c>
      <c r="D209" s="193">
        <v>72023</v>
      </c>
      <c r="E209" s="194" t="s">
        <v>239</v>
      </c>
      <c r="F209" s="196">
        <v>322284</v>
      </c>
      <c r="G209" s="196">
        <v>323349</v>
      </c>
      <c r="H209" s="109">
        <f t="shared" si="3"/>
        <v>-1065</v>
      </c>
      <c r="I209" s="109">
        <v>171307</v>
      </c>
      <c r="J209" s="167"/>
      <c r="K209" s="167"/>
    </row>
    <row r="210" spans="1:11">
      <c r="A210" s="193">
        <v>6</v>
      </c>
      <c r="B210" s="193">
        <v>2</v>
      </c>
      <c r="C210" s="193">
        <v>6</v>
      </c>
      <c r="D210" s="193">
        <v>72024</v>
      </c>
      <c r="E210" s="194" t="s">
        <v>125</v>
      </c>
      <c r="F210" s="109">
        <v>19423476</v>
      </c>
      <c r="G210" s="109">
        <v>20239073</v>
      </c>
      <c r="H210" s="109">
        <f t="shared" si="3"/>
        <v>-815597</v>
      </c>
      <c r="I210" s="109">
        <v>17467859</v>
      </c>
      <c r="J210" s="167"/>
      <c r="K210" s="167"/>
    </row>
    <row r="211" spans="1:11">
      <c r="A211" s="193">
        <v>6</v>
      </c>
      <c r="B211" s="193">
        <v>2</v>
      </c>
      <c r="C211" s="193">
        <v>6</v>
      </c>
      <c r="D211" s="193">
        <v>72025</v>
      </c>
      <c r="E211" s="194" t="s">
        <v>305</v>
      </c>
      <c r="F211" s="196">
        <v>1348064</v>
      </c>
      <c r="G211" s="196">
        <v>1511190</v>
      </c>
      <c r="H211" s="109">
        <f t="shared" si="3"/>
        <v>-163126</v>
      </c>
      <c r="I211" s="109">
        <v>1664465</v>
      </c>
      <c r="J211" s="167"/>
      <c r="K211" s="167"/>
    </row>
    <row r="212" spans="1:11">
      <c r="A212" s="193">
        <v>6</v>
      </c>
      <c r="B212" s="193">
        <v>2</v>
      </c>
      <c r="C212" s="193">
        <v>6</v>
      </c>
      <c r="D212" s="193">
        <v>72026</v>
      </c>
      <c r="E212" s="194" t="s">
        <v>924</v>
      </c>
      <c r="F212" s="109">
        <v>11000</v>
      </c>
      <c r="G212" s="196">
        <v>9980</v>
      </c>
      <c r="H212" s="109">
        <f t="shared" si="3"/>
        <v>1020</v>
      </c>
      <c r="I212" s="109">
        <v>0</v>
      </c>
      <c r="J212" s="167"/>
      <c r="K212" s="167"/>
    </row>
    <row r="213" spans="1:11">
      <c r="A213" s="193">
        <v>6</v>
      </c>
      <c r="B213" s="193">
        <v>2</v>
      </c>
      <c r="C213" s="193">
        <v>6</v>
      </c>
      <c r="D213" s="193">
        <v>72027</v>
      </c>
      <c r="E213" s="194" t="s">
        <v>847</v>
      </c>
      <c r="F213" s="196">
        <v>200000</v>
      </c>
      <c r="G213" s="196">
        <v>199275</v>
      </c>
      <c r="H213" s="109">
        <f t="shared" si="3"/>
        <v>725</v>
      </c>
      <c r="I213" s="109">
        <v>148250</v>
      </c>
      <c r="J213" s="167"/>
      <c r="K213" s="167"/>
    </row>
    <row r="214" spans="1:11">
      <c r="A214" s="193">
        <v>6</v>
      </c>
      <c r="B214" s="193">
        <v>2</v>
      </c>
      <c r="C214" s="193">
        <v>6</v>
      </c>
      <c r="D214" s="193">
        <v>72031</v>
      </c>
      <c r="E214" s="194" t="s">
        <v>126</v>
      </c>
      <c r="F214" s="196">
        <v>1014703</v>
      </c>
      <c r="G214" s="196">
        <v>1075678</v>
      </c>
      <c r="H214" s="109">
        <f t="shared" si="3"/>
        <v>-60975</v>
      </c>
      <c r="I214" s="109">
        <v>525571</v>
      </c>
      <c r="J214" s="167"/>
      <c r="K214" s="167"/>
    </row>
    <row r="215" spans="1:11">
      <c r="A215" s="193">
        <v>6</v>
      </c>
      <c r="B215" s="193">
        <v>2</v>
      </c>
      <c r="C215" s="193">
        <v>6</v>
      </c>
      <c r="D215" s="193">
        <v>72033</v>
      </c>
      <c r="E215" s="194" t="s">
        <v>631</v>
      </c>
      <c r="F215" s="196">
        <v>8096</v>
      </c>
      <c r="G215" s="196">
        <v>8096</v>
      </c>
      <c r="H215" s="109">
        <f t="shared" si="3"/>
        <v>0</v>
      </c>
      <c r="I215" s="109">
        <v>25699</v>
      </c>
      <c r="J215" s="167"/>
      <c r="K215" s="167"/>
    </row>
    <row r="216" spans="1:11">
      <c r="A216" s="193">
        <v>6</v>
      </c>
      <c r="B216" s="193">
        <v>2</v>
      </c>
      <c r="C216" s="193">
        <v>7</v>
      </c>
      <c r="D216" s="193">
        <v>65031</v>
      </c>
      <c r="E216" s="194" t="s">
        <v>761</v>
      </c>
      <c r="F216" s="196">
        <v>4575325</v>
      </c>
      <c r="G216" s="196">
        <v>4661200</v>
      </c>
      <c r="H216" s="109">
        <f t="shared" si="3"/>
        <v>-85875</v>
      </c>
      <c r="I216" s="109">
        <v>4687268</v>
      </c>
      <c r="J216" s="167"/>
      <c r="K216" s="167"/>
    </row>
    <row r="217" spans="1:11">
      <c r="A217" s="193">
        <v>6</v>
      </c>
      <c r="B217" s="193">
        <v>2</v>
      </c>
      <c r="C217" s="193">
        <v>7</v>
      </c>
      <c r="D217" s="193">
        <v>65032</v>
      </c>
      <c r="E217" s="194" t="s">
        <v>762</v>
      </c>
      <c r="F217" s="196">
        <v>856885</v>
      </c>
      <c r="G217" s="196">
        <v>852066</v>
      </c>
      <c r="H217" s="109">
        <f t="shared" si="3"/>
        <v>4819</v>
      </c>
      <c r="I217" s="109">
        <v>850329</v>
      </c>
      <c r="J217" s="167"/>
      <c r="K217" s="167"/>
    </row>
    <row r="218" spans="1:11">
      <c r="A218" s="193">
        <v>6</v>
      </c>
      <c r="B218" s="193">
        <v>2</v>
      </c>
      <c r="C218" s="193">
        <v>7</v>
      </c>
      <c r="D218" s="193">
        <v>65034</v>
      </c>
      <c r="E218" s="194" t="s">
        <v>620</v>
      </c>
      <c r="F218" s="196">
        <v>80720</v>
      </c>
      <c r="G218" s="196">
        <v>80320</v>
      </c>
      <c r="H218" s="109">
        <f t="shared" si="3"/>
        <v>400</v>
      </c>
      <c r="I218" s="109">
        <v>82858</v>
      </c>
      <c r="J218" s="167"/>
      <c r="K218" s="167"/>
    </row>
    <row r="219" spans="1:11">
      <c r="A219" s="193">
        <v>6</v>
      </c>
      <c r="B219" s="193">
        <v>2</v>
      </c>
      <c r="C219" s="193">
        <v>7</v>
      </c>
      <c r="D219" s="193">
        <v>65036</v>
      </c>
      <c r="E219" s="194" t="s">
        <v>763</v>
      </c>
      <c r="F219" s="109">
        <v>0</v>
      </c>
      <c r="G219" s="109">
        <v>0</v>
      </c>
      <c r="H219" s="109">
        <f t="shared" si="3"/>
        <v>0</v>
      </c>
      <c r="I219" s="109">
        <v>380</v>
      </c>
      <c r="J219" s="167"/>
      <c r="K219" s="167"/>
    </row>
    <row r="220" spans="1:11">
      <c r="A220" s="193">
        <v>6</v>
      </c>
      <c r="B220" s="193">
        <v>2</v>
      </c>
      <c r="C220" s="193">
        <v>7</v>
      </c>
      <c r="D220" s="193">
        <v>65037</v>
      </c>
      <c r="E220" s="194" t="s">
        <v>764</v>
      </c>
      <c r="F220" s="109">
        <v>0</v>
      </c>
      <c r="G220" s="109">
        <v>0</v>
      </c>
      <c r="H220" s="109">
        <f t="shared" si="3"/>
        <v>0</v>
      </c>
      <c r="I220" s="109">
        <v>345627</v>
      </c>
      <c r="J220" s="167"/>
      <c r="K220" s="167"/>
    </row>
    <row r="221" spans="1:11">
      <c r="A221" s="193">
        <v>6</v>
      </c>
      <c r="B221" s="193">
        <v>2</v>
      </c>
      <c r="C221" s="193">
        <v>7</v>
      </c>
      <c r="D221" s="193">
        <v>65039</v>
      </c>
      <c r="E221" s="194" t="s">
        <v>848</v>
      </c>
      <c r="F221" s="196">
        <v>165555</v>
      </c>
      <c r="G221" s="196">
        <v>163358</v>
      </c>
      <c r="H221" s="109">
        <f t="shared" si="3"/>
        <v>2197</v>
      </c>
      <c r="I221" s="109">
        <v>143667</v>
      </c>
      <c r="J221" s="167"/>
      <c r="K221" s="167"/>
    </row>
    <row r="222" spans="1:11">
      <c r="A222" s="193">
        <v>6</v>
      </c>
      <c r="B222" s="193">
        <v>2</v>
      </c>
      <c r="C222" s="193">
        <v>7</v>
      </c>
      <c r="D222" s="193">
        <v>65043</v>
      </c>
      <c r="E222" s="194" t="s">
        <v>681</v>
      </c>
      <c r="F222" s="196">
        <v>1937535</v>
      </c>
      <c r="G222" s="196">
        <v>1942688</v>
      </c>
      <c r="H222" s="109">
        <f t="shared" si="3"/>
        <v>-5153</v>
      </c>
      <c r="I222" s="109">
        <v>1798009</v>
      </c>
      <c r="J222" s="167"/>
      <c r="K222" s="167"/>
    </row>
    <row r="223" spans="1:11">
      <c r="A223" s="193">
        <v>6</v>
      </c>
      <c r="B223" s="193">
        <v>2</v>
      </c>
      <c r="C223" s="193">
        <v>7</v>
      </c>
      <c r="D223" s="193">
        <v>65044</v>
      </c>
      <c r="E223" s="194" t="s">
        <v>632</v>
      </c>
      <c r="F223" s="196">
        <v>96316</v>
      </c>
      <c r="G223" s="196">
        <v>96285</v>
      </c>
      <c r="H223" s="109">
        <f t="shared" si="3"/>
        <v>31</v>
      </c>
      <c r="I223" s="109">
        <v>64003</v>
      </c>
      <c r="J223" s="167"/>
      <c r="K223" s="167"/>
    </row>
    <row r="224" spans="1:11">
      <c r="A224" s="193">
        <v>6</v>
      </c>
      <c r="B224" s="193">
        <v>2</v>
      </c>
      <c r="C224" s="193">
        <v>7</v>
      </c>
      <c r="D224" s="193">
        <v>65045</v>
      </c>
      <c r="E224" s="194" t="s">
        <v>682</v>
      </c>
      <c r="F224" s="109">
        <v>155948</v>
      </c>
      <c r="G224" s="196">
        <v>142088</v>
      </c>
      <c r="H224" s="109">
        <f t="shared" si="3"/>
        <v>13860</v>
      </c>
      <c r="I224" s="109">
        <v>867645</v>
      </c>
      <c r="J224" s="167"/>
      <c r="K224" s="167"/>
    </row>
    <row r="225" spans="1:11">
      <c r="A225" s="193">
        <v>6</v>
      </c>
      <c r="B225" s="193">
        <v>2</v>
      </c>
      <c r="C225" s="193">
        <v>7</v>
      </c>
      <c r="D225" s="193">
        <v>65046</v>
      </c>
      <c r="E225" s="194" t="s">
        <v>765</v>
      </c>
      <c r="F225" s="196">
        <v>140559</v>
      </c>
      <c r="G225" s="196">
        <v>140373</v>
      </c>
      <c r="H225" s="109">
        <f t="shared" si="3"/>
        <v>186</v>
      </c>
      <c r="I225" s="109">
        <v>133160</v>
      </c>
      <c r="J225" s="167"/>
      <c r="K225" s="167"/>
    </row>
    <row r="226" spans="1:11">
      <c r="A226" s="193">
        <v>6</v>
      </c>
      <c r="B226" s="193">
        <v>2</v>
      </c>
      <c r="C226" s="193">
        <v>7</v>
      </c>
      <c r="D226" s="193">
        <v>65047</v>
      </c>
      <c r="E226" s="194" t="s">
        <v>633</v>
      </c>
      <c r="F226" s="196">
        <v>693002</v>
      </c>
      <c r="G226" s="196">
        <v>704551</v>
      </c>
      <c r="H226" s="109">
        <f t="shared" si="3"/>
        <v>-11549</v>
      </c>
      <c r="I226" s="109">
        <v>852765</v>
      </c>
      <c r="J226" s="167"/>
      <c r="K226" s="167"/>
    </row>
    <row r="227" spans="1:11">
      <c r="A227" s="193">
        <v>6</v>
      </c>
      <c r="B227" s="193">
        <v>2</v>
      </c>
      <c r="C227" s="193">
        <v>7</v>
      </c>
      <c r="D227" s="193">
        <v>65048</v>
      </c>
      <c r="E227" s="194" t="s">
        <v>634</v>
      </c>
      <c r="F227" s="196">
        <v>81480</v>
      </c>
      <c r="G227" s="196">
        <v>81480</v>
      </c>
      <c r="H227" s="109">
        <f t="shared" si="3"/>
        <v>0</v>
      </c>
      <c r="I227" s="109">
        <v>81480</v>
      </c>
      <c r="J227" s="167"/>
      <c r="K227" s="167"/>
    </row>
    <row r="228" spans="1:11" ht="22.5">
      <c r="A228" s="238">
        <v>6</v>
      </c>
      <c r="B228" s="238">
        <v>2</v>
      </c>
      <c r="C228" s="238">
        <v>7</v>
      </c>
      <c r="D228" s="238">
        <v>65049</v>
      </c>
      <c r="E228" s="239" t="s">
        <v>635</v>
      </c>
      <c r="F228" s="240">
        <v>66440</v>
      </c>
      <c r="G228" s="240">
        <v>66440</v>
      </c>
      <c r="H228" s="109">
        <f t="shared" si="3"/>
        <v>0</v>
      </c>
      <c r="I228" s="109">
        <v>66440</v>
      </c>
      <c r="J228" s="167"/>
      <c r="K228" s="167"/>
    </row>
    <row r="229" spans="1:11">
      <c r="A229" s="193">
        <v>6</v>
      </c>
      <c r="B229" s="193">
        <v>2</v>
      </c>
      <c r="C229" s="193">
        <v>7</v>
      </c>
      <c r="D229" s="193">
        <v>67043</v>
      </c>
      <c r="E229" s="194" t="s">
        <v>849</v>
      </c>
      <c r="F229" s="109">
        <v>234265</v>
      </c>
      <c r="G229" s="196">
        <v>233715</v>
      </c>
      <c r="H229" s="109">
        <f t="shared" si="3"/>
        <v>550</v>
      </c>
      <c r="I229" s="109">
        <v>84740</v>
      </c>
      <c r="J229" s="167"/>
      <c r="K229" s="167"/>
    </row>
    <row r="230" spans="1:11">
      <c r="A230" s="193">
        <v>6</v>
      </c>
      <c r="B230" s="193">
        <v>2</v>
      </c>
      <c r="C230" s="193">
        <v>7</v>
      </c>
      <c r="D230" s="193">
        <v>67045</v>
      </c>
      <c r="E230" s="194" t="s">
        <v>636</v>
      </c>
      <c r="F230" s="109">
        <v>55271</v>
      </c>
      <c r="G230" s="109">
        <v>55270</v>
      </c>
      <c r="H230" s="109">
        <f t="shared" si="3"/>
        <v>1</v>
      </c>
      <c r="I230" s="109">
        <v>41880</v>
      </c>
      <c r="J230" s="167"/>
      <c r="K230" s="167"/>
    </row>
    <row r="231" spans="1:11">
      <c r="A231" s="193">
        <v>6</v>
      </c>
      <c r="B231" s="193">
        <v>2</v>
      </c>
      <c r="C231" s="193">
        <v>7</v>
      </c>
      <c r="D231" s="193">
        <v>67046</v>
      </c>
      <c r="E231" s="194" t="s">
        <v>850</v>
      </c>
      <c r="F231" s="196">
        <v>7836</v>
      </c>
      <c r="G231" s="196">
        <v>7836</v>
      </c>
      <c r="H231" s="109">
        <f t="shared" si="3"/>
        <v>0</v>
      </c>
      <c r="I231" s="109">
        <v>19030</v>
      </c>
      <c r="J231" s="167"/>
      <c r="K231" s="167"/>
    </row>
    <row r="232" spans="1:11">
      <c r="A232" s="193">
        <v>6</v>
      </c>
      <c r="B232" s="193">
        <v>2</v>
      </c>
      <c r="C232" s="193">
        <v>7</v>
      </c>
      <c r="D232" s="193">
        <v>68011</v>
      </c>
      <c r="E232" s="194" t="s">
        <v>313</v>
      </c>
      <c r="F232" s="196">
        <v>700911</v>
      </c>
      <c r="G232" s="196">
        <v>703682</v>
      </c>
      <c r="H232" s="109">
        <f t="shared" si="3"/>
        <v>-2771</v>
      </c>
      <c r="I232" s="109">
        <v>666794</v>
      </c>
      <c r="J232" s="167"/>
      <c r="K232" s="167"/>
    </row>
    <row r="233" spans="1:11">
      <c r="A233" s="193">
        <v>6</v>
      </c>
      <c r="B233" s="193">
        <v>2</v>
      </c>
      <c r="C233" s="193">
        <v>7</v>
      </c>
      <c r="D233" s="193">
        <v>68012</v>
      </c>
      <c r="E233" s="194" t="s">
        <v>332</v>
      </c>
      <c r="F233" s="196">
        <v>17110</v>
      </c>
      <c r="G233" s="196">
        <v>17096</v>
      </c>
      <c r="H233" s="109">
        <f t="shared" si="3"/>
        <v>14</v>
      </c>
      <c r="I233" s="109">
        <v>49381</v>
      </c>
      <c r="J233" s="167"/>
      <c r="K233" s="167"/>
    </row>
    <row r="234" spans="1:11">
      <c r="A234" s="193">
        <v>6</v>
      </c>
      <c r="B234" s="193">
        <v>2</v>
      </c>
      <c r="C234" s="193">
        <v>7</v>
      </c>
      <c r="D234" s="193">
        <v>68013</v>
      </c>
      <c r="E234" s="194" t="s">
        <v>766</v>
      </c>
      <c r="F234" s="196">
        <v>699688</v>
      </c>
      <c r="G234" s="196">
        <v>779114</v>
      </c>
      <c r="H234" s="109">
        <f t="shared" si="3"/>
        <v>-79426</v>
      </c>
      <c r="I234" s="109">
        <v>892608</v>
      </c>
      <c r="J234" s="167"/>
      <c r="K234" s="167"/>
    </row>
    <row r="235" spans="1:11">
      <c r="A235" s="193">
        <v>6</v>
      </c>
      <c r="B235" s="193">
        <v>2</v>
      </c>
      <c r="C235" s="193">
        <v>7</v>
      </c>
      <c r="D235" s="193">
        <v>68014</v>
      </c>
      <c r="E235" s="194" t="s">
        <v>576</v>
      </c>
      <c r="F235" s="196">
        <v>26821</v>
      </c>
      <c r="G235" s="196">
        <v>25197</v>
      </c>
      <c r="H235" s="109">
        <f t="shared" si="3"/>
        <v>1624</v>
      </c>
      <c r="I235" s="109">
        <v>20134</v>
      </c>
      <c r="J235" s="167"/>
      <c r="K235" s="167"/>
    </row>
    <row r="236" spans="1:11">
      <c r="A236" s="193">
        <v>6</v>
      </c>
      <c r="B236" s="193">
        <v>2</v>
      </c>
      <c r="C236" s="193">
        <v>7</v>
      </c>
      <c r="D236" s="193">
        <v>68015</v>
      </c>
      <c r="E236" s="194" t="s">
        <v>425</v>
      </c>
      <c r="F236" s="196">
        <v>91606</v>
      </c>
      <c r="G236" s="196">
        <v>58902</v>
      </c>
      <c r="H236" s="109">
        <f t="shared" si="3"/>
        <v>32704</v>
      </c>
      <c r="I236" s="109">
        <v>44778</v>
      </c>
      <c r="J236" s="167"/>
      <c r="K236" s="167"/>
    </row>
    <row r="237" spans="1:11">
      <c r="A237" s="193">
        <v>6</v>
      </c>
      <c r="B237" s="193">
        <v>2</v>
      </c>
      <c r="C237" s="193">
        <v>7</v>
      </c>
      <c r="D237" s="193">
        <v>68016</v>
      </c>
      <c r="E237" s="194" t="s">
        <v>577</v>
      </c>
      <c r="F237" s="196">
        <v>509827</v>
      </c>
      <c r="G237" s="196">
        <v>498214</v>
      </c>
      <c r="H237" s="109">
        <f t="shared" si="3"/>
        <v>11613</v>
      </c>
      <c r="I237" s="109">
        <v>406409</v>
      </c>
      <c r="J237" s="167"/>
      <c r="K237" s="167"/>
    </row>
    <row r="238" spans="1:11">
      <c r="A238" s="193">
        <v>6</v>
      </c>
      <c r="B238" s="193">
        <v>2</v>
      </c>
      <c r="C238" s="193">
        <v>7</v>
      </c>
      <c r="D238" s="193">
        <v>68017</v>
      </c>
      <c r="E238" s="194" t="s">
        <v>767</v>
      </c>
      <c r="F238" s="196">
        <v>369000</v>
      </c>
      <c r="G238" s="196">
        <v>368999</v>
      </c>
      <c r="H238" s="109">
        <f t="shared" si="3"/>
        <v>1</v>
      </c>
      <c r="I238" s="109">
        <v>362220</v>
      </c>
      <c r="J238" s="167"/>
      <c r="K238" s="167"/>
    </row>
    <row r="239" spans="1:11">
      <c r="A239" s="193">
        <v>6</v>
      </c>
      <c r="B239" s="193">
        <v>2</v>
      </c>
      <c r="C239" s="193">
        <v>7</v>
      </c>
      <c r="D239" s="193">
        <v>68018</v>
      </c>
      <c r="E239" s="194" t="s">
        <v>578</v>
      </c>
      <c r="F239" s="109">
        <v>867000</v>
      </c>
      <c r="G239" s="196">
        <v>767788</v>
      </c>
      <c r="H239" s="109">
        <f t="shared" si="3"/>
        <v>99212</v>
      </c>
      <c r="I239" s="109">
        <v>797050</v>
      </c>
      <c r="J239" s="167"/>
      <c r="K239" s="167"/>
    </row>
    <row r="240" spans="1:11">
      <c r="A240" s="193">
        <v>6</v>
      </c>
      <c r="B240" s="193">
        <v>2</v>
      </c>
      <c r="C240" s="193">
        <v>7</v>
      </c>
      <c r="D240" s="193">
        <v>68019</v>
      </c>
      <c r="E240" s="194" t="s">
        <v>579</v>
      </c>
      <c r="F240" s="196">
        <v>1417122</v>
      </c>
      <c r="G240" s="196">
        <v>1417122</v>
      </c>
      <c r="H240" s="109">
        <f t="shared" si="3"/>
        <v>0</v>
      </c>
      <c r="I240" s="109">
        <v>1415047</v>
      </c>
      <c r="J240" s="167"/>
      <c r="K240" s="167"/>
    </row>
    <row r="241" spans="1:11">
      <c r="A241" s="193">
        <v>6</v>
      </c>
      <c r="B241" s="193">
        <v>2</v>
      </c>
      <c r="C241" s="193">
        <v>7</v>
      </c>
      <c r="D241" s="193">
        <v>68031</v>
      </c>
      <c r="E241" s="194" t="s">
        <v>240</v>
      </c>
      <c r="F241" s="109">
        <v>2801098</v>
      </c>
      <c r="G241" s="109">
        <v>4455593</v>
      </c>
      <c r="H241" s="109">
        <f t="shared" si="3"/>
        <v>-1654495</v>
      </c>
      <c r="I241" s="109">
        <v>3587039</v>
      </c>
      <c r="J241" s="167"/>
      <c r="K241" s="167"/>
    </row>
    <row r="242" spans="1:11">
      <c r="A242" s="193">
        <v>6</v>
      </c>
      <c r="B242" s="193">
        <v>2</v>
      </c>
      <c r="C242" s="193">
        <v>7</v>
      </c>
      <c r="D242" s="193">
        <v>68032</v>
      </c>
      <c r="E242" s="194" t="s">
        <v>426</v>
      </c>
      <c r="F242" s="196">
        <v>412318</v>
      </c>
      <c r="G242" s="196">
        <v>376253</v>
      </c>
      <c r="H242" s="109">
        <f t="shared" si="3"/>
        <v>36065</v>
      </c>
      <c r="I242" s="109">
        <v>307351</v>
      </c>
      <c r="J242" s="167"/>
      <c r="K242" s="167"/>
    </row>
    <row r="243" spans="1:11">
      <c r="A243" s="193">
        <v>6</v>
      </c>
      <c r="B243" s="193">
        <v>2</v>
      </c>
      <c r="C243" s="193">
        <v>7</v>
      </c>
      <c r="D243" s="193">
        <v>68034</v>
      </c>
      <c r="E243" s="194" t="s">
        <v>580</v>
      </c>
      <c r="F243" s="196">
        <v>20540</v>
      </c>
      <c r="G243" s="196">
        <v>9920</v>
      </c>
      <c r="H243" s="109">
        <f t="shared" si="3"/>
        <v>10620</v>
      </c>
      <c r="I243" s="109">
        <v>9138</v>
      </c>
      <c r="J243" s="167"/>
      <c r="K243" s="167"/>
    </row>
    <row r="244" spans="1:11">
      <c r="A244" s="193">
        <v>6</v>
      </c>
      <c r="B244" s="193">
        <v>2</v>
      </c>
      <c r="C244" s="193">
        <v>7</v>
      </c>
      <c r="D244" s="193">
        <v>68035</v>
      </c>
      <c r="E244" s="194" t="s">
        <v>637</v>
      </c>
      <c r="F244" s="109">
        <v>200000</v>
      </c>
      <c r="G244" s="109">
        <v>219257</v>
      </c>
      <c r="H244" s="109">
        <f t="shared" si="3"/>
        <v>-19257</v>
      </c>
      <c r="I244" s="109">
        <v>165477</v>
      </c>
      <c r="J244" s="167"/>
      <c r="K244" s="167"/>
    </row>
    <row r="245" spans="1:11">
      <c r="A245" s="193">
        <v>6</v>
      </c>
      <c r="B245" s="193">
        <v>2</v>
      </c>
      <c r="C245" s="193">
        <v>7</v>
      </c>
      <c r="D245" s="193">
        <v>68036</v>
      </c>
      <c r="E245" s="194" t="s">
        <v>638</v>
      </c>
      <c r="F245" s="109">
        <v>90239</v>
      </c>
      <c r="G245" s="109">
        <v>81544</v>
      </c>
      <c r="H245" s="109">
        <f t="shared" si="3"/>
        <v>8695</v>
      </c>
      <c r="I245" s="109">
        <v>90950</v>
      </c>
      <c r="J245" s="167"/>
      <c r="K245" s="167"/>
    </row>
    <row r="246" spans="1:11">
      <c r="A246" s="193">
        <v>6</v>
      </c>
      <c r="B246" s="193">
        <v>2</v>
      </c>
      <c r="C246" s="193">
        <v>7</v>
      </c>
      <c r="D246" s="193">
        <v>68037</v>
      </c>
      <c r="E246" s="194" t="s">
        <v>925</v>
      </c>
      <c r="F246" s="196">
        <v>658354</v>
      </c>
      <c r="G246" s="196">
        <v>650846</v>
      </c>
      <c r="H246" s="109">
        <f t="shared" si="3"/>
        <v>7508</v>
      </c>
      <c r="I246" s="109">
        <v>0</v>
      </c>
      <c r="J246" s="167"/>
      <c r="K246" s="167"/>
    </row>
    <row r="247" spans="1:11">
      <c r="A247" s="193">
        <v>6</v>
      </c>
      <c r="B247" s="193">
        <v>2</v>
      </c>
      <c r="C247" s="193">
        <v>7</v>
      </c>
      <c r="D247" s="193">
        <v>68038</v>
      </c>
      <c r="E247" s="194" t="s">
        <v>768</v>
      </c>
      <c r="F247" s="196">
        <v>20000</v>
      </c>
      <c r="G247" s="196">
        <v>20000</v>
      </c>
      <c r="H247" s="109">
        <f t="shared" si="3"/>
        <v>0</v>
      </c>
      <c r="I247" s="109">
        <v>140</v>
      </c>
      <c r="J247" s="167"/>
      <c r="K247" s="167"/>
    </row>
    <row r="248" spans="1:11">
      <c r="A248" s="193">
        <v>6</v>
      </c>
      <c r="B248" s="193">
        <v>2</v>
      </c>
      <c r="C248" s="193">
        <v>7</v>
      </c>
      <c r="D248" s="193">
        <v>68039</v>
      </c>
      <c r="E248" s="194" t="s">
        <v>926</v>
      </c>
      <c r="F248" s="196">
        <v>182</v>
      </c>
      <c r="G248" s="196">
        <v>181</v>
      </c>
      <c r="H248" s="109">
        <f t="shared" si="3"/>
        <v>1</v>
      </c>
      <c r="I248" s="109">
        <v>0</v>
      </c>
      <c r="J248" s="167"/>
      <c r="K248" s="167"/>
    </row>
    <row r="249" spans="1:11">
      <c r="A249" s="193">
        <v>6</v>
      </c>
      <c r="B249" s="193">
        <v>2</v>
      </c>
      <c r="C249" s="193">
        <v>7</v>
      </c>
      <c r="D249" s="193">
        <v>72034</v>
      </c>
      <c r="E249" s="194" t="s">
        <v>851</v>
      </c>
      <c r="F249" s="196">
        <v>350</v>
      </c>
      <c r="G249" s="196">
        <v>350</v>
      </c>
      <c r="H249" s="109">
        <f t="shared" si="3"/>
        <v>0</v>
      </c>
      <c r="I249" s="109">
        <v>750</v>
      </c>
      <c r="J249" s="167"/>
      <c r="K249" s="167"/>
    </row>
    <row r="250" spans="1:11">
      <c r="A250" s="193">
        <v>6</v>
      </c>
      <c r="B250" s="193">
        <v>2</v>
      </c>
      <c r="C250" s="193">
        <v>7</v>
      </c>
      <c r="D250" s="193">
        <v>73012</v>
      </c>
      <c r="E250" s="194" t="s">
        <v>852</v>
      </c>
      <c r="F250" s="109">
        <v>77417</v>
      </c>
      <c r="G250" s="196">
        <v>76479</v>
      </c>
      <c r="H250" s="109">
        <f t="shared" si="3"/>
        <v>938</v>
      </c>
      <c r="I250" s="109">
        <v>4382</v>
      </c>
      <c r="J250" s="167"/>
      <c r="K250" s="167"/>
    </row>
    <row r="251" spans="1:11">
      <c r="A251" s="193">
        <v>6</v>
      </c>
      <c r="B251" s="193">
        <v>2</v>
      </c>
      <c r="C251" s="193">
        <v>7</v>
      </c>
      <c r="D251" s="193">
        <v>73051</v>
      </c>
      <c r="E251" s="194" t="s">
        <v>853</v>
      </c>
      <c r="F251" s="196">
        <v>4696</v>
      </c>
      <c r="G251" s="109">
        <v>4696</v>
      </c>
      <c r="H251" s="109">
        <f t="shared" si="3"/>
        <v>0</v>
      </c>
      <c r="I251" s="109">
        <v>800</v>
      </c>
      <c r="J251" s="167"/>
      <c r="K251" s="167"/>
    </row>
    <row r="252" spans="1:11">
      <c r="A252" s="193">
        <v>6</v>
      </c>
      <c r="B252" s="193">
        <v>2</v>
      </c>
      <c r="C252" s="193">
        <v>7</v>
      </c>
      <c r="D252" s="193">
        <v>73059</v>
      </c>
      <c r="E252" s="194" t="s">
        <v>241</v>
      </c>
      <c r="F252" s="196">
        <v>964921</v>
      </c>
      <c r="G252" s="196">
        <v>906780</v>
      </c>
      <c r="H252" s="109">
        <f t="shared" si="3"/>
        <v>58141</v>
      </c>
      <c r="I252" s="109">
        <v>964821</v>
      </c>
      <c r="J252" s="167"/>
      <c r="K252" s="167"/>
    </row>
    <row r="253" spans="1:11">
      <c r="A253" s="193">
        <v>6</v>
      </c>
      <c r="B253" s="193">
        <v>2</v>
      </c>
      <c r="C253" s="193">
        <v>7</v>
      </c>
      <c r="D253" s="193">
        <v>73061</v>
      </c>
      <c r="E253" s="194" t="s">
        <v>599</v>
      </c>
      <c r="F253" s="196">
        <v>2000</v>
      </c>
      <c r="G253" s="109">
        <v>2000</v>
      </c>
      <c r="H253" s="109">
        <f t="shared" si="3"/>
        <v>0</v>
      </c>
      <c r="I253" s="109">
        <v>0</v>
      </c>
      <c r="J253" s="167"/>
      <c r="K253" s="167"/>
    </row>
    <row r="254" spans="1:11">
      <c r="A254" s="193">
        <v>6</v>
      </c>
      <c r="B254" s="193">
        <v>2</v>
      </c>
      <c r="C254" s="193">
        <v>7</v>
      </c>
      <c r="D254" s="193">
        <v>73062</v>
      </c>
      <c r="E254" s="194" t="s">
        <v>618</v>
      </c>
      <c r="F254" s="196">
        <v>83</v>
      </c>
      <c r="G254" s="196">
        <v>83</v>
      </c>
      <c r="H254" s="109">
        <f t="shared" si="3"/>
        <v>0</v>
      </c>
      <c r="I254" s="109">
        <v>0</v>
      </c>
      <c r="J254" s="167"/>
      <c r="K254" s="167"/>
    </row>
    <row r="255" spans="1:11">
      <c r="A255" s="193">
        <v>6</v>
      </c>
      <c r="B255" s="193">
        <v>2</v>
      </c>
      <c r="C255" s="193">
        <v>7</v>
      </c>
      <c r="D255" s="193">
        <v>73064</v>
      </c>
      <c r="E255" s="194" t="s">
        <v>769</v>
      </c>
      <c r="F255" s="196">
        <v>522000</v>
      </c>
      <c r="G255" s="196">
        <v>523123</v>
      </c>
      <c r="H255" s="109">
        <f t="shared" si="3"/>
        <v>-1123</v>
      </c>
      <c r="I255" s="109">
        <v>753925</v>
      </c>
      <c r="J255" s="167"/>
      <c r="K255" s="167"/>
    </row>
    <row r="256" spans="1:11">
      <c r="A256" s="193">
        <v>6</v>
      </c>
      <c r="B256" s="193">
        <v>2</v>
      </c>
      <c r="C256" s="193">
        <v>7</v>
      </c>
      <c r="D256" s="193">
        <v>81981</v>
      </c>
      <c r="E256" s="194" t="s">
        <v>770</v>
      </c>
      <c r="F256" s="109">
        <v>8102587</v>
      </c>
      <c r="G256" s="196">
        <v>7997694</v>
      </c>
      <c r="H256" s="109">
        <f t="shared" si="3"/>
        <v>104893</v>
      </c>
      <c r="I256" s="109">
        <v>6895528</v>
      </c>
      <c r="J256" s="167"/>
      <c r="K256" s="167"/>
    </row>
    <row r="257" spans="1:11">
      <c r="A257" s="193">
        <v>6</v>
      </c>
      <c r="B257" s="193">
        <v>2</v>
      </c>
      <c r="C257" s="193">
        <v>7</v>
      </c>
      <c r="D257" s="193">
        <v>81982</v>
      </c>
      <c r="E257" s="194" t="s">
        <v>581</v>
      </c>
      <c r="F257" s="196">
        <v>58399</v>
      </c>
      <c r="G257" s="196">
        <v>27228</v>
      </c>
      <c r="H257" s="109">
        <f t="shared" si="3"/>
        <v>31171</v>
      </c>
      <c r="I257" s="109">
        <v>17579</v>
      </c>
      <c r="J257" s="167"/>
      <c r="K257" s="167"/>
    </row>
    <row r="258" spans="1:11">
      <c r="A258" s="193">
        <v>6</v>
      </c>
      <c r="B258" s="193">
        <v>2</v>
      </c>
      <c r="C258" s="193">
        <v>7</v>
      </c>
      <c r="D258" s="193">
        <v>81983</v>
      </c>
      <c r="E258" s="194" t="s">
        <v>854</v>
      </c>
      <c r="F258" s="196">
        <v>42908</v>
      </c>
      <c r="G258" s="196">
        <v>63305</v>
      </c>
      <c r="H258" s="109">
        <f t="shared" si="3"/>
        <v>-20397</v>
      </c>
      <c r="I258" s="109">
        <v>386660</v>
      </c>
      <c r="J258" s="167"/>
      <c r="K258" s="167"/>
    </row>
    <row r="259" spans="1:11">
      <c r="A259" s="193">
        <v>6</v>
      </c>
      <c r="B259" s="193">
        <v>2</v>
      </c>
      <c r="C259" s="193">
        <v>7</v>
      </c>
      <c r="D259" s="193">
        <v>81984</v>
      </c>
      <c r="E259" s="194" t="s">
        <v>771</v>
      </c>
      <c r="F259" s="109">
        <v>0</v>
      </c>
      <c r="G259" s="109">
        <v>0</v>
      </c>
      <c r="H259" s="109">
        <f t="shared" si="3"/>
        <v>0</v>
      </c>
      <c r="I259" s="109">
        <v>20</v>
      </c>
      <c r="J259" s="167"/>
      <c r="K259" s="167"/>
    </row>
    <row r="260" spans="1:11">
      <c r="A260" s="193">
        <v>6</v>
      </c>
      <c r="B260" s="193">
        <v>2</v>
      </c>
      <c r="C260" s="193">
        <v>7</v>
      </c>
      <c r="D260" s="193">
        <v>81985</v>
      </c>
      <c r="E260" s="194" t="s">
        <v>772</v>
      </c>
      <c r="F260" s="109">
        <v>0</v>
      </c>
      <c r="G260" s="196">
        <v>95</v>
      </c>
      <c r="H260" s="109">
        <f t="shared" si="3"/>
        <v>-95</v>
      </c>
      <c r="I260" s="109">
        <v>39</v>
      </c>
      <c r="J260" s="167"/>
      <c r="K260" s="167"/>
    </row>
    <row r="261" spans="1:11">
      <c r="A261" s="193">
        <v>6</v>
      </c>
      <c r="B261" s="193">
        <v>2</v>
      </c>
      <c r="C261" s="193">
        <v>7</v>
      </c>
      <c r="D261" s="193">
        <v>81987</v>
      </c>
      <c r="E261" s="194" t="s">
        <v>773</v>
      </c>
      <c r="F261" s="196">
        <v>90643</v>
      </c>
      <c r="G261" s="196">
        <v>73621</v>
      </c>
      <c r="H261" s="109">
        <f t="shared" ref="H261:H324" si="4">F261-G261</f>
        <v>17022</v>
      </c>
      <c r="I261" s="109">
        <v>76989</v>
      </c>
      <c r="J261" s="167"/>
      <c r="K261" s="167"/>
    </row>
    <row r="262" spans="1:11">
      <c r="A262" s="193">
        <v>6</v>
      </c>
      <c r="B262" s="193">
        <v>2</v>
      </c>
      <c r="C262" s="193">
        <v>7</v>
      </c>
      <c r="D262" s="193">
        <v>81991</v>
      </c>
      <c r="E262" s="194" t="s">
        <v>127</v>
      </c>
      <c r="F262" s="109">
        <v>228340</v>
      </c>
      <c r="G262" s="109">
        <v>228340</v>
      </c>
      <c r="H262" s="109">
        <f t="shared" si="4"/>
        <v>0</v>
      </c>
      <c r="I262" s="109">
        <v>132862</v>
      </c>
      <c r="J262" s="167"/>
      <c r="K262" s="167"/>
    </row>
    <row r="263" spans="1:11">
      <c r="A263" s="193">
        <v>6</v>
      </c>
      <c r="B263" s="193">
        <v>2</v>
      </c>
      <c r="C263" s="193">
        <v>7</v>
      </c>
      <c r="D263" s="193">
        <v>81992</v>
      </c>
      <c r="E263" s="194" t="s">
        <v>128</v>
      </c>
      <c r="F263" s="196">
        <v>19345149</v>
      </c>
      <c r="G263" s="196">
        <v>22254387</v>
      </c>
      <c r="H263" s="109">
        <f t="shared" si="4"/>
        <v>-2909238</v>
      </c>
      <c r="I263" s="109">
        <v>16830511</v>
      </c>
      <c r="J263" s="167"/>
      <c r="K263" s="167"/>
    </row>
    <row r="264" spans="1:11">
      <c r="A264" s="193">
        <v>6</v>
      </c>
      <c r="B264" s="193">
        <v>2</v>
      </c>
      <c r="C264" s="193">
        <v>7</v>
      </c>
      <c r="D264" s="193">
        <v>81995</v>
      </c>
      <c r="E264" s="194" t="s">
        <v>774</v>
      </c>
      <c r="F264" s="109">
        <v>0</v>
      </c>
      <c r="G264" s="109">
        <v>0</v>
      </c>
      <c r="H264" s="109">
        <f t="shared" si="4"/>
        <v>0</v>
      </c>
      <c r="I264" s="109">
        <v>14365</v>
      </c>
      <c r="J264" s="167"/>
      <c r="K264" s="167"/>
    </row>
    <row r="265" spans="1:11">
      <c r="A265" s="193">
        <v>6</v>
      </c>
      <c r="B265" s="193">
        <v>2</v>
      </c>
      <c r="C265" s="193">
        <v>7</v>
      </c>
      <c r="D265" s="193">
        <v>81996</v>
      </c>
      <c r="E265" s="194" t="s">
        <v>775</v>
      </c>
      <c r="F265" s="196">
        <v>9631949</v>
      </c>
      <c r="G265" s="196">
        <v>9727389</v>
      </c>
      <c r="H265" s="109">
        <f t="shared" si="4"/>
        <v>-95440</v>
      </c>
      <c r="I265" s="109">
        <v>7871393</v>
      </c>
      <c r="J265" s="167"/>
      <c r="K265" s="167"/>
    </row>
    <row r="266" spans="1:11">
      <c r="A266" s="193">
        <v>6</v>
      </c>
      <c r="B266" s="193">
        <v>2</v>
      </c>
      <c r="C266" s="193">
        <v>7</v>
      </c>
      <c r="D266" s="193">
        <v>81997</v>
      </c>
      <c r="E266" s="194" t="s">
        <v>388</v>
      </c>
      <c r="F266" s="196">
        <v>1005883</v>
      </c>
      <c r="G266" s="196">
        <v>1117496</v>
      </c>
      <c r="H266" s="109">
        <f t="shared" si="4"/>
        <v>-111613</v>
      </c>
      <c r="I266" s="109">
        <v>1526417</v>
      </c>
      <c r="J266" s="167"/>
      <c r="K266" s="167"/>
    </row>
    <row r="267" spans="1:11">
      <c r="A267" s="193">
        <v>6</v>
      </c>
      <c r="B267" s="193">
        <v>2</v>
      </c>
      <c r="C267" s="193">
        <v>7</v>
      </c>
      <c r="D267" s="193">
        <v>81998</v>
      </c>
      <c r="E267" s="194" t="s">
        <v>427</v>
      </c>
      <c r="F267" s="196">
        <v>3231011</v>
      </c>
      <c r="G267" s="196">
        <v>3501927</v>
      </c>
      <c r="H267" s="109">
        <f t="shared" si="4"/>
        <v>-270916</v>
      </c>
      <c r="I267" s="109">
        <v>3244320</v>
      </c>
      <c r="J267" s="167"/>
      <c r="K267" s="167"/>
    </row>
    <row r="268" spans="1:11">
      <c r="A268" s="193">
        <v>6</v>
      </c>
      <c r="B268" s="193">
        <v>2</v>
      </c>
      <c r="C268" s="193">
        <v>7</v>
      </c>
      <c r="D268" s="193">
        <v>99991</v>
      </c>
      <c r="E268" s="194" t="s">
        <v>408</v>
      </c>
      <c r="F268" s="109">
        <v>88</v>
      </c>
      <c r="G268" s="109">
        <v>0</v>
      </c>
      <c r="H268" s="109">
        <f t="shared" si="4"/>
        <v>88</v>
      </c>
      <c r="I268" s="109">
        <v>0</v>
      </c>
      <c r="J268" s="167"/>
      <c r="K268" s="167"/>
    </row>
    <row r="269" spans="1:11">
      <c r="A269" s="193">
        <v>6</v>
      </c>
      <c r="B269" s="193">
        <v>2</v>
      </c>
      <c r="C269" s="193">
        <v>7</v>
      </c>
      <c r="D269" s="193">
        <v>99993</v>
      </c>
      <c r="E269" s="194" t="s">
        <v>855</v>
      </c>
      <c r="F269" s="196">
        <v>4415646</v>
      </c>
      <c r="G269" s="196">
        <v>5978980</v>
      </c>
      <c r="H269" s="109">
        <f t="shared" si="4"/>
        <v>-1563334</v>
      </c>
      <c r="I269" s="109">
        <v>2967686</v>
      </c>
      <c r="J269" s="167"/>
      <c r="K269" s="167"/>
    </row>
    <row r="270" spans="1:11">
      <c r="A270" s="193">
        <v>6</v>
      </c>
      <c r="B270" s="193">
        <v>3</v>
      </c>
      <c r="C270" s="193">
        <v>1</v>
      </c>
      <c r="D270" s="193">
        <v>75011</v>
      </c>
      <c r="E270" s="194" t="s">
        <v>242</v>
      </c>
      <c r="F270" s="196">
        <v>363652</v>
      </c>
      <c r="G270" s="196">
        <v>320197</v>
      </c>
      <c r="H270" s="109">
        <f t="shared" si="4"/>
        <v>43455</v>
      </c>
      <c r="I270" s="109">
        <v>88661</v>
      </c>
      <c r="J270" s="167"/>
      <c r="K270" s="167"/>
    </row>
    <row r="271" spans="1:11">
      <c r="A271" s="193">
        <v>6</v>
      </c>
      <c r="B271" s="193">
        <v>3</v>
      </c>
      <c r="C271" s="193">
        <v>1</v>
      </c>
      <c r="D271" s="193">
        <v>75014</v>
      </c>
      <c r="E271" s="194" t="s">
        <v>639</v>
      </c>
      <c r="F271" s="196">
        <v>185778</v>
      </c>
      <c r="G271" s="196">
        <v>185778</v>
      </c>
      <c r="H271" s="109">
        <f t="shared" si="4"/>
        <v>0</v>
      </c>
      <c r="I271" s="109">
        <v>217356</v>
      </c>
      <c r="J271" s="167"/>
      <c r="K271" s="167"/>
    </row>
    <row r="272" spans="1:11">
      <c r="A272" s="193">
        <v>6</v>
      </c>
      <c r="B272" s="193">
        <v>3</v>
      </c>
      <c r="C272" s="193">
        <v>1</v>
      </c>
      <c r="D272" s="193">
        <v>75019</v>
      </c>
      <c r="E272" s="194" t="s">
        <v>129</v>
      </c>
      <c r="F272" s="196">
        <v>204461</v>
      </c>
      <c r="G272" s="196">
        <v>230159</v>
      </c>
      <c r="H272" s="109">
        <f t="shared" si="4"/>
        <v>-25698</v>
      </c>
      <c r="I272" s="109">
        <v>144598</v>
      </c>
      <c r="J272" s="167"/>
      <c r="K272" s="167"/>
    </row>
    <row r="273" spans="1:11">
      <c r="A273" s="193">
        <v>6</v>
      </c>
      <c r="B273" s="193">
        <v>3</v>
      </c>
      <c r="C273" s="193">
        <v>2</v>
      </c>
      <c r="D273" s="193">
        <v>75021</v>
      </c>
      <c r="E273" s="194" t="s">
        <v>130</v>
      </c>
      <c r="F273" s="196">
        <v>421820</v>
      </c>
      <c r="G273" s="196">
        <v>202988</v>
      </c>
      <c r="H273" s="109">
        <f t="shared" si="4"/>
        <v>218832</v>
      </c>
      <c r="I273" s="109">
        <v>165054</v>
      </c>
      <c r="J273" s="167"/>
      <c r="K273" s="167"/>
    </row>
    <row r="274" spans="1:11">
      <c r="A274" s="193">
        <v>6</v>
      </c>
      <c r="B274" s="193">
        <v>3</v>
      </c>
      <c r="C274" s="193">
        <v>2</v>
      </c>
      <c r="D274" s="193">
        <v>75022</v>
      </c>
      <c r="E274" s="194" t="s">
        <v>856</v>
      </c>
      <c r="F274" s="196">
        <v>2895110</v>
      </c>
      <c r="G274" s="196">
        <v>3806047</v>
      </c>
      <c r="H274" s="109">
        <f t="shared" si="4"/>
        <v>-910937</v>
      </c>
      <c r="I274" s="109">
        <v>2923642</v>
      </c>
      <c r="J274" s="167"/>
      <c r="K274" s="167"/>
    </row>
    <row r="275" spans="1:11">
      <c r="A275" s="193">
        <v>6</v>
      </c>
      <c r="B275" s="193">
        <v>3</v>
      </c>
      <c r="C275" s="193">
        <v>2</v>
      </c>
      <c r="D275" s="193">
        <v>75023</v>
      </c>
      <c r="E275" s="194" t="s">
        <v>857</v>
      </c>
      <c r="F275" s="196">
        <v>40605</v>
      </c>
      <c r="G275" s="196">
        <v>4243</v>
      </c>
      <c r="H275" s="109">
        <f t="shared" si="4"/>
        <v>36362</v>
      </c>
      <c r="I275" s="109">
        <v>25653</v>
      </c>
      <c r="J275" s="167"/>
      <c r="K275" s="167"/>
    </row>
    <row r="276" spans="1:11">
      <c r="A276" s="193">
        <v>6</v>
      </c>
      <c r="B276" s="193">
        <v>3</v>
      </c>
      <c r="C276" s="193">
        <v>2</v>
      </c>
      <c r="D276" s="193">
        <v>75024</v>
      </c>
      <c r="E276" s="194" t="s">
        <v>858</v>
      </c>
      <c r="F276" s="196">
        <v>2650000</v>
      </c>
      <c r="G276" s="109">
        <v>5343862</v>
      </c>
      <c r="H276" s="109">
        <f t="shared" si="4"/>
        <v>-2693862</v>
      </c>
      <c r="I276" s="109">
        <v>3270609</v>
      </c>
      <c r="J276" s="167"/>
      <c r="K276" s="167"/>
    </row>
    <row r="277" spans="1:11">
      <c r="A277" s="193">
        <v>6</v>
      </c>
      <c r="B277" s="193">
        <v>3</v>
      </c>
      <c r="C277" s="193">
        <v>2</v>
      </c>
      <c r="D277" s="193">
        <v>75025</v>
      </c>
      <c r="E277" s="194" t="s">
        <v>859</v>
      </c>
      <c r="F277" s="196">
        <v>479850</v>
      </c>
      <c r="G277" s="196">
        <v>1020156</v>
      </c>
      <c r="H277" s="109">
        <f t="shared" si="4"/>
        <v>-540306</v>
      </c>
      <c r="I277" s="109">
        <v>207896</v>
      </c>
      <c r="J277" s="167"/>
      <c r="K277" s="167"/>
    </row>
    <row r="278" spans="1:11">
      <c r="A278" s="193">
        <v>6</v>
      </c>
      <c r="B278" s="193">
        <v>3</v>
      </c>
      <c r="C278" s="193">
        <v>3</v>
      </c>
      <c r="D278" s="193">
        <v>75032</v>
      </c>
      <c r="E278" s="194" t="s">
        <v>243</v>
      </c>
      <c r="F278" s="109">
        <v>1824433</v>
      </c>
      <c r="G278" s="196">
        <v>2672206</v>
      </c>
      <c r="H278" s="109">
        <f t="shared" si="4"/>
        <v>-847773</v>
      </c>
      <c r="I278" s="109">
        <v>1679325</v>
      </c>
      <c r="J278" s="167"/>
      <c r="K278" s="167"/>
    </row>
    <row r="279" spans="1:11">
      <c r="A279" s="193">
        <v>6</v>
      </c>
      <c r="B279" s="193">
        <v>3</v>
      </c>
      <c r="C279" s="193">
        <v>3</v>
      </c>
      <c r="D279" s="193">
        <v>75035</v>
      </c>
      <c r="E279" s="194" t="s">
        <v>306</v>
      </c>
      <c r="F279" s="109">
        <v>380000</v>
      </c>
      <c r="G279" s="109">
        <v>364565</v>
      </c>
      <c r="H279" s="109">
        <f t="shared" si="4"/>
        <v>15435</v>
      </c>
      <c r="I279" s="109">
        <v>513427</v>
      </c>
      <c r="J279" s="167"/>
      <c r="K279" s="167"/>
    </row>
    <row r="280" spans="1:11">
      <c r="A280" s="193">
        <v>6</v>
      </c>
      <c r="B280" s="193">
        <v>3</v>
      </c>
      <c r="C280" s="193">
        <v>3</v>
      </c>
      <c r="D280" s="193">
        <v>75036</v>
      </c>
      <c r="E280" s="194" t="s">
        <v>927</v>
      </c>
      <c r="F280" s="109">
        <v>56950</v>
      </c>
      <c r="G280" s="109">
        <v>56950</v>
      </c>
      <c r="H280" s="109">
        <f t="shared" si="4"/>
        <v>0</v>
      </c>
      <c r="I280" s="109">
        <v>0</v>
      </c>
      <c r="J280" s="167"/>
      <c r="K280" s="167"/>
    </row>
    <row r="281" spans="1:11">
      <c r="A281" s="193">
        <v>6</v>
      </c>
      <c r="B281" s="193">
        <v>3</v>
      </c>
      <c r="C281" s="193">
        <v>3</v>
      </c>
      <c r="D281" s="193">
        <v>75041</v>
      </c>
      <c r="E281" s="194" t="s">
        <v>244</v>
      </c>
      <c r="F281" s="196">
        <v>975051</v>
      </c>
      <c r="G281" s="196">
        <v>514764</v>
      </c>
      <c r="H281" s="109">
        <f t="shared" si="4"/>
        <v>460287</v>
      </c>
      <c r="I281" s="109">
        <v>368325</v>
      </c>
      <c r="J281" s="167"/>
      <c r="K281" s="167"/>
    </row>
    <row r="282" spans="1:11">
      <c r="A282" s="193">
        <v>6</v>
      </c>
      <c r="B282" s="193">
        <v>3</v>
      </c>
      <c r="C282" s="193">
        <v>3</v>
      </c>
      <c r="D282" s="193">
        <v>75042</v>
      </c>
      <c r="E282" s="194" t="s">
        <v>307</v>
      </c>
      <c r="F282" s="196">
        <v>2745</v>
      </c>
      <c r="G282" s="109">
        <v>0</v>
      </c>
      <c r="H282" s="109">
        <f t="shared" si="4"/>
        <v>2745</v>
      </c>
      <c r="I282" s="109">
        <v>550</v>
      </c>
      <c r="J282" s="167"/>
      <c r="K282" s="167"/>
    </row>
    <row r="283" spans="1:11">
      <c r="A283" s="193">
        <v>6</v>
      </c>
      <c r="B283" s="193">
        <v>3</v>
      </c>
      <c r="C283" s="193">
        <v>3</v>
      </c>
      <c r="D283" s="193">
        <v>75043</v>
      </c>
      <c r="E283" s="194" t="s">
        <v>640</v>
      </c>
      <c r="F283" s="196">
        <v>98703</v>
      </c>
      <c r="G283" s="196">
        <v>98702</v>
      </c>
      <c r="H283" s="109">
        <f t="shared" si="4"/>
        <v>1</v>
      </c>
      <c r="I283" s="109">
        <v>92669</v>
      </c>
      <c r="J283" s="167"/>
      <c r="K283" s="167"/>
    </row>
    <row r="284" spans="1:11">
      <c r="A284" s="193">
        <v>6</v>
      </c>
      <c r="B284" s="193">
        <v>3</v>
      </c>
      <c r="C284" s="193">
        <v>3</v>
      </c>
      <c r="D284" s="193">
        <v>75051</v>
      </c>
      <c r="E284" s="194" t="s">
        <v>428</v>
      </c>
      <c r="F284" s="109">
        <v>1197712</v>
      </c>
      <c r="G284" s="196">
        <v>1320508</v>
      </c>
      <c r="H284" s="109">
        <f t="shared" si="4"/>
        <v>-122796</v>
      </c>
      <c r="I284" s="109">
        <v>1159604</v>
      </c>
      <c r="J284" s="167"/>
      <c r="K284" s="167"/>
    </row>
    <row r="285" spans="1:11">
      <c r="A285" s="193">
        <v>6</v>
      </c>
      <c r="B285" s="193">
        <v>3</v>
      </c>
      <c r="C285" s="193">
        <v>3</v>
      </c>
      <c r="D285" s="193">
        <v>75081</v>
      </c>
      <c r="E285" s="194" t="s">
        <v>429</v>
      </c>
      <c r="F285" s="196">
        <v>29349</v>
      </c>
      <c r="G285" s="196">
        <v>35211</v>
      </c>
      <c r="H285" s="109">
        <f t="shared" si="4"/>
        <v>-5862</v>
      </c>
      <c r="I285" s="109">
        <v>37610</v>
      </c>
      <c r="J285" s="167"/>
      <c r="K285" s="167"/>
    </row>
    <row r="286" spans="1:11">
      <c r="A286" s="193">
        <v>6</v>
      </c>
      <c r="B286" s="193">
        <v>3</v>
      </c>
      <c r="C286" s="193">
        <v>3</v>
      </c>
      <c r="D286" s="193">
        <v>75999</v>
      </c>
      <c r="E286" s="194" t="s">
        <v>407</v>
      </c>
      <c r="F286" s="109">
        <v>574793</v>
      </c>
      <c r="G286" s="196">
        <v>611863</v>
      </c>
      <c r="H286" s="109">
        <f t="shared" si="4"/>
        <v>-37070</v>
      </c>
      <c r="I286" s="109">
        <v>482558</v>
      </c>
      <c r="J286" s="167"/>
      <c r="K286" s="167"/>
    </row>
    <row r="287" spans="1:11">
      <c r="A287" s="193">
        <v>6</v>
      </c>
      <c r="B287" s="193">
        <v>3</v>
      </c>
      <c r="C287" s="193">
        <v>3</v>
      </c>
      <c r="D287" s="193">
        <v>99012</v>
      </c>
      <c r="E287" s="194" t="s">
        <v>582</v>
      </c>
      <c r="F287" s="196">
        <v>5139</v>
      </c>
      <c r="G287" s="196">
        <v>129760</v>
      </c>
      <c r="H287" s="109">
        <f t="shared" si="4"/>
        <v>-124621</v>
      </c>
      <c r="I287" s="109">
        <v>66230</v>
      </c>
      <c r="J287" s="167"/>
      <c r="K287" s="167"/>
    </row>
    <row r="288" spans="1:11">
      <c r="A288" s="193">
        <v>6</v>
      </c>
      <c r="B288" s="193">
        <v>3</v>
      </c>
      <c r="C288" s="193">
        <v>3</v>
      </c>
      <c r="D288" s="193">
        <v>99013</v>
      </c>
      <c r="E288" s="194" t="s">
        <v>245</v>
      </c>
      <c r="F288" s="109">
        <v>0</v>
      </c>
      <c r="G288" s="109">
        <v>0</v>
      </c>
      <c r="H288" s="109">
        <f t="shared" si="4"/>
        <v>0</v>
      </c>
      <c r="I288" s="109">
        <v>369</v>
      </c>
      <c r="J288" s="167"/>
      <c r="K288" s="167"/>
    </row>
    <row r="289" spans="1:11">
      <c r="A289" s="193">
        <v>6</v>
      </c>
      <c r="B289" s="193">
        <v>3</v>
      </c>
      <c r="C289" s="193">
        <v>3</v>
      </c>
      <c r="D289" s="193">
        <v>99017</v>
      </c>
      <c r="E289" s="194" t="s">
        <v>583</v>
      </c>
      <c r="F289" s="196">
        <v>488670</v>
      </c>
      <c r="G289" s="196">
        <v>497274</v>
      </c>
      <c r="H289" s="109">
        <f t="shared" si="4"/>
        <v>-8604</v>
      </c>
      <c r="I289" s="109">
        <v>237472</v>
      </c>
      <c r="J289" s="167"/>
      <c r="K289" s="167"/>
    </row>
    <row r="290" spans="1:11">
      <c r="A290" s="193">
        <v>6</v>
      </c>
      <c r="B290" s="193">
        <v>3</v>
      </c>
      <c r="C290" s="193">
        <v>3</v>
      </c>
      <c r="D290" s="193">
        <v>99018</v>
      </c>
      <c r="E290" s="194" t="s">
        <v>584</v>
      </c>
      <c r="F290" s="196">
        <v>237330</v>
      </c>
      <c r="G290" s="196">
        <v>237377</v>
      </c>
      <c r="H290" s="109">
        <f t="shared" si="4"/>
        <v>-47</v>
      </c>
      <c r="I290" s="109">
        <v>184915</v>
      </c>
      <c r="J290" s="167"/>
      <c r="K290" s="167"/>
    </row>
    <row r="291" spans="1:11">
      <c r="A291" s="193">
        <v>6</v>
      </c>
      <c r="B291" s="193">
        <v>3</v>
      </c>
      <c r="C291" s="193">
        <v>3</v>
      </c>
      <c r="D291" s="193">
        <v>99019</v>
      </c>
      <c r="E291" s="194" t="s">
        <v>860</v>
      </c>
      <c r="F291" s="196">
        <v>503712</v>
      </c>
      <c r="G291" s="196">
        <v>617599</v>
      </c>
      <c r="H291" s="109">
        <f t="shared" si="4"/>
        <v>-113887</v>
      </c>
      <c r="I291" s="109">
        <v>563862</v>
      </c>
      <c r="J291" s="167"/>
      <c r="K291" s="167"/>
    </row>
    <row r="292" spans="1:11">
      <c r="A292" s="193">
        <v>6</v>
      </c>
      <c r="B292" s="193">
        <v>3</v>
      </c>
      <c r="C292" s="193">
        <v>3</v>
      </c>
      <c r="D292" s="193">
        <v>99020</v>
      </c>
      <c r="E292" s="194" t="s">
        <v>664</v>
      </c>
      <c r="F292" s="196">
        <v>10884</v>
      </c>
      <c r="G292" s="109">
        <v>0</v>
      </c>
      <c r="H292" s="109">
        <f t="shared" si="4"/>
        <v>10884</v>
      </c>
      <c r="I292" s="109">
        <v>88</v>
      </c>
      <c r="J292" s="167"/>
      <c r="K292" s="167"/>
    </row>
    <row r="293" spans="1:11">
      <c r="A293" s="193">
        <v>6</v>
      </c>
      <c r="B293" s="193">
        <v>3</v>
      </c>
      <c r="C293" s="193">
        <v>3</v>
      </c>
      <c r="D293" s="193">
        <v>99042</v>
      </c>
      <c r="E293" s="194" t="s">
        <v>246</v>
      </c>
      <c r="F293" s="109">
        <v>0</v>
      </c>
      <c r="G293" s="109">
        <v>46040</v>
      </c>
      <c r="H293" s="109">
        <f t="shared" si="4"/>
        <v>-46040</v>
      </c>
      <c r="I293" s="109">
        <v>100212</v>
      </c>
      <c r="J293" s="167"/>
      <c r="K293" s="167"/>
    </row>
    <row r="294" spans="1:11">
      <c r="A294" s="193">
        <v>6</v>
      </c>
      <c r="B294" s="193">
        <v>3</v>
      </c>
      <c r="C294" s="193">
        <v>3</v>
      </c>
      <c r="D294" s="193">
        <v>99043</v>
      </c>
      <c r="E294" s="194" t="s">
        <v>333</v>
      </c>
      <c r="F294" s="109">
        <v>0</v>
      </c>
      <c r="G294" s="196">
        <v>8347</v>
      </c>
      <c r="H294" s="109">
        <f t="shared" si="4"/>
        <v>-8347</v>
      </c>
      <c r="I294" s="109">
        <v>132544</v>
      </c>
      <c r="J294" s="167"/>
      <c r="K294" s="167"/>
    </row>
    <row r="295" spans="1:11">
      <c r="A295" s="193">
        <v>6</v>
      </c>
      <c r="B295" s="193">
        <v>3</v>
      </c>
      <c r="C295" s="193">
        <v>3</v>
      </c>
      <c r="D295" s="193">
        <v>99993</v>
      </c>
      <c r="E295" s="194" t="s">
        <v>855</v>
      </c>
      <c r="F295" s="196">
        <v>7920070</v>
      </c>
      <c r="G295" s="196">
        <v>5656354</v>
      </c>
      <c r="H295" s="109">
        <f t="shared" si="4"/>
        <v>2263716</v>
      </c>
      <c r="I295" s="109">
        <v>1921551</v>
      </c>
      <c r="J295" s="167"/>
      <c r="K295" s="167"/>
    </row>
    <row r="296" spans="1:11">
      <c r="A296" s="193">
        <v>6</v>
      </c>
      <c r="B296" s="193">
        <v>3</v>
      </c>
      <c r="C296" s="193">
        <v>3</v>
      </c>
      <c r="D296" s="193">
        <v>99995</v>
      </c>
      <c r="E296" s="194" t="s">
        <v>247</v>
      </c>
      <c r="F296" s="196">
        <v>205</v>
      </c>
      <c r="G296" s="196">
        <v>26691</v>
      </c>
      <c r="H296" s="109">
        <f t="shared" si="4"/>
        <v>-26486</v>
      </c>
      <c r="I296" s="109">
        <v>10948</v>
      </c>
      <c r="J296" s="167"/>
      <c r="K296" s="167"/>
    </row>
    <row r="297" spans="1:11">
      <c r="A297" s="193">
        <v>6</v>
      </c>
      <c r="B297" s="193">
        <v>3</v>
      </c>
      <c r="C297" s="193">
        <v>4</v>
      </c>
      <c r="D297" s="193">
        <v>74012</v>
      </c>
      <c r="E297" s="194" t="s">
        <v>131</v>
      </c>
      <c r="F297" s="109">
        <v>1371702</v>
      </c>
      <c r="G297" s="109">
        <v>1401402</v>
      </c>
      <c r="H297" s="109">
        <f t="shared" si="4"/>
        <v>-29700</v>
      </c>
      <c r="I297" s="109">
        <v>1124608</v>
      </c>
      <c r="J297" s="167"/>
      <c r="K297" s="167"/>
    </row>
    <row r="298" spans="1:11">
      <c r="A298" s="193">
        <v>6</v>
      </c>
      <c r="B298" s="193">
        <v>3</v>
      </c>
      <c r="C298" s="193">
        <v>4</v>
      </c>
      <c r="D298" s="193">
        <v>74013</v>
      </c>
      <c r="E298" s="194" t="s">
        <v>248</v>
      </c>
      <c r="F298" s="109">
        <v>270876</v>
      </c>
      <c r="G298" s="109">
        <v>254588</v>
      </c>
      <c r="H298" s="109">
        <f t="shared" si="4"/>
        <v>16288</v>
      </c>
      <c r="I298" s="109">
        <v>555883</v>
      </c>
      <c r="J298" s="167"/>
      <c r="K298" s="167"/>
    </row>
    <row r="299" spans="1:11">
      <c r="A299" s="193">
        <v>6</v>
      </c>
      <c r="B299" s="193">
        <v>3</v>
      </c>
      <c r="C299" s="193">
        <v>4</v>
      </c>
      <c r="D299" s="193">
        <v>74014</v>
      </c>
      <c r="E299" s="194" t="s">
        <v>550</v>
      </c>
      <c r="F299" s="109">
        <v>909772</v>
      </c>
      <c r="G299" s="109">
        <v>909499</v>
      </c>
      <c r="H299" s="109">
        <f t="shared" si="4"/>
        <v>273</v>
      </c>
      <c r="I299" s="109">
        <v>2545491</v>
      </c>
      <c r="J299" s="167"/>
      <c r="K299" s="167"/>
    </row>
    <row r="300" spans="1:11">
      <c r="A300" s="193">
        <v>6</v>
      </c>
      <c r="B300" s="193">
        <v>3</v>
      </c>
      <c r="C300" s="193">
        <v>4</v>
      </c>
      <c r="D300" s="193">
        <v>74023</v>
      </c>
      <c r="E300" s="194" t="s">
        <v>861</v>
      </c>
      <c r="F300" s="196">
        <v>1762572</v>
      </c>
      <c r="G300" s="196">
        <v>1724591</v>
      </c>
      <c r="H300" s="109">
        <f t="shared" si="4"/>
        <v>37981</v>
      </c>
      <c r="I300" s="109">
        <v>1856229</v>
      </c>
      <c r="J300" s="167"/>
      <c r="K300" s="167"/>
    </row>
    <row r="301" spans="1:11">
      <c r="A301" s="193">
        <v>6</v>
      </c>
      <c r="B301" s="193">
        <v>3</v>
      </c>
      <c r="C301" s="193">
        <v>4</v>
      </c>
      <c r="D301" s="193">
        <v>74991</v>
      </c>
      <c r="E301" s="194" t="s">
        <v>249</v>
      </c>
      <c r="F301" s="196">
        <v>22405</v>
      </c>
      <c r="G301" s="196">
        <v>26832</v>
      </c>
      <c r="H301" s="109">
        <f t="shared" si="4"/>
        <v>-4427</v>
      </c>
      <c r="I301" s="109">
        <v>91991</v>
      </c>
      <c r="J301" s="167"/>
      <c r="K301" s="167"/>
    </row>
    <row r="302" spans="1:11">
      <c r="A302" s="193">
        <v>6</v>
      </c>
      <c r="B302" s="193">
        <v>3</v>
      </c>
      <c r="C302" s="193">
        <v>5</v>
      </c>
      <c r="D302" s="193">
        <v>75015</v>
      </c>
      <c r="E302" s="194" t="s">
        <v>928</v>
      </c>
      <c r="F302" s="196">
        <v>2200</v>
      </c>
      <c r="G302" s="196">
        <v>1980</v>
      </c>
      <c r="H302" s="109">
        <f t="shared" si="4"/>
        <v>220</v>
      </c>
      <c r="I302" s="109">
        <v>0</v>
      </c>
      <c r="J302" s="167"/>
      <c r="K302" s="167"/>
    </row>
    <row r="303" spans="1:11">
      <c r="A303" s="193">
        <v>6</v>
      </c>
      <c r="B303" s="193">
        <v>3</v>
      </c>
      <c r="C303" s="193">
        <v>5</v>
      </c>
      <c r="D303" s="193">
        <v>75061</v>
      </c>
      <c r="E303" s="194" t="s">
        <v>250</v>
      </c>
      <c r="F303" s="196">
        <v>10741242</v>
      </c>
      <c r="G303" s="196">
        <v>30384415</v>
      </c>
      <c r="H303" s="109">
        <f t="shared" si="4"/>
        <v>-19643173</v>
      </c>
      <c r="I303" s="109">
        <v>20535593</v>
      </c>
      <c r="J303" s="167"/>
      <c r="K303" s="167"/>
    </row>
    <row r="304" spans="1:11">
      <c r="A304" s="193">
        <v>6</v>
      </c>
      <c r="B304" s="193">
        <v>3</v>
      </c>
      <c r="C304" s="193">
        <v>5</v>
      </c>
      <c r="D304" s="193">
        <v>75062</v>
      </c>
      <c r="E304" s="194" t="s">
        <v>862</v>
      </c>
      <c r="F304" s="196">
        <v>6730822</v>
      </c>
      <c r="G304" s="196">
        <v>12958771</v>
      </c>
      <c r="H304" s="109">
        <f t="shared" si="4"/>
        <v>-6227949</v>
      </c>
      <c r="I304" s="109">
        <v>4939253</v>
      </c>
      <c r="J304" s="167"/>
      <c r="K304" s="167"/>
    </row>
    <row r="305" spans="1:11">
      <c r="A305" s="193">
        <v>6</v>
      </c>
      <c r="B305" s="193">
        <v>3</v>
      </c>
      <c r="C305" s="193">
        <v>5</v>
      </c>
      <c r="D305" s="193">
        <v>75063</v>
      </c>
      <c r="E305" s="194" t="s">
        <v>132</v>
      </c>
      <c r="F305" s="196">
        <v>2401000</v>
      </c>
      <c r="G305" s="196">
        <v>304259</v>
      </c>
      <c r="H305" s="109">
        <f t="shared" si="4"/>
        <v>2096741</v>
      </c>
      <c r="I305" s="109">
        <v>131662</v>
      </c>
      <c r="J305" s="167"/>
      <c r="K305" s="167"/>
    </row>
    <row r="306" spans="1:11">
      <c r="A306" s="193">
        <v>6</v>
      </c>
      <c r="B306" s="193">
        <v>3</v>
      </c>
      <c r="C306" s="193">
        <v>5</v>
      </c>
      <c r="D306" s="193">
        <v>75064</v>
      </c>
      <c r="E306" s="194" t="s">
        <v>133</v>
      </c>
      <c r="F306" s="196">
        <v>5778544</v>
      </c>
      <c r="G306" s="196">
        <v>11170057</v>
      </c>
      <c r="H306" s="109">
        <f t="shared" si="4"/>
        <v>-5391513</v>
      </c>
      <c r="I306" s="109">
        <v>4121394</v>
      </c>
      <c r="J306" s="167"/>
      <c r="K306" s="167"/>
    </row>
    <row r="307" spans="1:11">
      <c r="A307" s="193">
        <v>6</v>
      </c>
      <c r="B307" s="193">
        <v>3</v>
      </c>
      <c r="C307" s="193">
        <v>5</v>
      </c>
      <c r="D307" s="193">
        <v>75065</v>
      </c>
      <c r="E307" s="194" t="s">
        <v>430</v>
      </c>
      <c r="F307" s="196">
        <v>971095</v>
      </c>
      <c r="G307" s="196">
        <v>950688</v>
      </c>
      <c r="H307" s="109">
        <f t="shared" si="4"/>
        <v>20407</v>
      </c>
      <c r="I307" s="109">
        <v>14715</v>
      </c>
      <c r="J307" s="167"/>
      <c r="K307" s="167"/>
    </row>
    <row r="308" spans="1:11">
      <c r="A308" s="193">
        <v>6</v>
      </c>
      <c r="B308" s="193">
        <v>3</v>
      </c>
      <c r="C308" s="193">
        <v>5</v>
      </c>
      <c r="D308" s="193">
        <v>75066</v>
      </c>
      <c r="E308" s="194" t="s">
        <v>863</v>
      </c>
      <c r="F308" s="196">
        <v>3115</v>
      </c>
      <c r="G308" s="196">
        <v>2434</v>
      </c>
      <c r="H308" s="109">
        <f t="shared" si="4"/>
        <v>681</v>
      </c>
      <c r="I308" s="109">
        <v>41041</v>
      </c>
      <c r="J308" s="167"/>
      <c r="K308" s="167"/>
    </row>
    <row r="309" spans="1:11">
      <c r="A309" s="193">
        <v>6</v>
      </c>
      <c r="B309" s="193">
        <v>3</v>
      </c>
      <c r="C309" s="193">
        <v>5</v>
      </c>
      <c r="D309" s="193">
        <v>75067</v>
      </c>
      <c r="E309" s="194" t="s">
        <v>431</v>
      </c>
      <c r="F309" s="109">
        <v>0</v>
      </c>
      <c r="G309" s="109">
        <v>0</v>
      </c>
      <c r="H309" s="109">
        <f t="shared" si="4"/>
        <v>0</v>
      </c>
      <c r="I309" s="109">
        <v>300</v>
      </c>
      <c r="J309" s="167"/>
      <c r="K309" s="167"/>
    </row>
    <row r="310" spans="1:11">
      <c r="A310" s="193">
        <v>6</v>
      </c>
      <c r="B310" s="193">
        <v>3</v>
      </c>
      <c r="C310" s="193">
        <v>5</v>
      </c>
      <c r="D310" s="193">
        <v>75068</v>
      </c>
      <c r="E310" s="194" t="s">
        <v>432</v>
      </c>
      <c r="F310" s="196">
        <v>2034418</v>
      </c>
      <c r="G310" s="196">
        <v>1601456</v>
      </c>
      <c r="H310" s="109">
        <f t="shared" si="4"/>
        <v>432962</v>
      </c>
      <c r="I310" s="109">
        <v>730601</v>
      </c>
      <c r="J310" s="167"/>
      <c r="K310" s="167"/>
    </row>
    <row r="311" spans="1:11">
      <c r="A311" s="193">
        <v>6</v>
      </c>
      <c r="B311" s="193">
        <v>3</v>
      </c>
      <c r="C311" s="193">
        <v>5</v>
      </c>
      <c r="D311" s="193">
        <v>75069</v>
      </c>
      <c r="E311" s="194" t="s">
        <v>600</v>
      </c>
      <c r="F311" s="196">
        <v>18060</v>
      </c>
      <c r="G311" s="196">
        <v>9802</v>
      </c>
      <c r="H311" s="109">
        <f t="shared" si="4"/>
        <v>8258</v>
      </c>
      <c r="I311" s="109">
        <v>15923</v>
      </c>
      <c r="J311" s="167"/>
      <c r="K311" s="167"/>
    </row>
    <row r="312" spans="1:11">
      <c r="A312" s="193">
        <v>6</v>
      </c>
      <c r="B312" s="193">
        <v>3</v>
      </c>
      <c r="C312" s="193">
        <v>6</v>
      </c>
      <c r="D312" s="193">
        <v>75071</v>
      </c>
      <c r="E312" s="194" t="s">
        <v>251</v>
      </c>
      <c r="F312" s="196">
        <v>13615</v>
      </c>
      <c r="G312" s="196">
        <v>13615</v>
      </c>
      <c r="H312" s="109">
        <f t="shared" si="4"/>
        <v>0</v>
      </c>
      <c r="I312" s="109">
        <v>25365</v>
      </c>
      <c r="J312" s="167"/>
      <c r="K312" s="167"/>
    </row>
    <row r="313" spans="1:11">
      <c r="A313" s="193">
        <v>6</v>
      </c>
      <c r="B313" s="193">
        <v>3</v>
      </c>
      <c r="C313" s="193">
        <v>6</v>
      </c>
      <c r="D313" s="193">
        <v>75072</v>
      </c>
      <c r="E313" s="194" t="s">
        <v>641</v>
      </c>
      <c r="F313" s="196">
        <v>11600</v>
      </c>
      <c r="G313" s="196">
        <v>11240</v>
      </c>
      <c r="H313" s="109">
        <f t="shared" si="4"/>
        <v>360</v>
      </c>
      <c r="I313" s="109">
        <v>11950</v>
      </c>
      <c r="J313" s="167"/>
      <c r="K313" s="167"/>
    </row>
    <row r="314" spans="1:11">
      <c r="A314" s="193">
        <v>6</v>
      </c>
      <c r="B314" s="193">
        <v>3</v>
      </c>
      <c r="C314" s="193">
        <v>6</v>
      </c>
      <c r="D314" s="193">
        <v>75073</v>
      </c>
      <c r="E314" s="194" t="s">
        <v>252</v>
      </c>
      <c r="F314" s="196">
        <v>1082799</v>
      </c>
      <c r="G314" s="196">
        <v>1078208</v>
      </c>
      <c r="H314" s="109">
        <f t="shared" si="4"/>
        <v>4591</v>
      </c>
      <c r="I314" s="109">
        <v>1127420</v>
      </c>
      <c r="J314" s="167"/>
      <c r="K314" s="167"/>
    </row>
    <row r="315" spans="1:11">
      <c r="A315" s="193">
        <v>6</v>
      </c>
      <c r="B315" s="193">
        <v>3</v>
      </c>
      <c r="C315" s="193">
        <v>6</v>
      </c>
      <c r="D315" s="193">
        <v>75074</v>
      </c>
      <c r="E315" s="194" t="s">
        <v>864</v>
      </c>
      <c r="F315" s="109">
        <v>300000</v>
      </c>
      <c r="G315" s="109">
        <v>299997</v>
      </c>
      <c r="H315" s="109">
        <f t="shared" si="4"/>
        <v>3</v>
      </c>
      <c r="I315" s="109">
        <v>299448</v>
      </c>
      <c r="J315" s="167"/>
      <c r="K315" s="167"/>
    </row>
    <row r="316" spans="1:11">
      <c r="A316" s="193">
        <v>6</v>
      </c>
      <c r="B316" s="193">
        <v>3</v>
      </c>
      <c r="C316" s="193">
        <v>6</v>
      </c>
      <c r="D316" s="193">
        <v>75075</v>
      </c>
      <c r="E316" s="194" t="s">
        <v>865</v>
      </c>
      <c r="F316" s="196">
        <v>925123</v>
      </c>
      <c r="G316" s="196">
        <v>925122</v>
      </c>
      <c r="H316" s="109">
        <f t="shared" si="4"/>
        <v>1</v>
      </c>
      <c r="I316" s="109">
        <v>100000</v>
      </c>
      <c r="J316" s="167"/>
      <c r="K316" s="167"/>
    </row>
    <row r="317" spans="1:11">
      <c r="A317" s="193">
        <v>6</v>
      </c>
      <c r="B317" s="193">
        <v>3</v>
      </c>
      <c r="C317" s="193">
        <v>7</v>
      </c>
      <c r="D317" s="193">
        <v>75041</v>
      </c>
      <c r="E317" s="194" t="s">
        <v>244</v>
      </c>
      <c r="F317" s="109">
        <v>55</v>
      </c>
      <c r="G317" s="109">
        <v>55</v>
      </c>
      <c r="H317" s="109">
        <f t="shared" si="4"/>
        <v>0</v>
      </c>
      <c r="I317" s="109">
        <v>0</v>
      </c>
      <c r="J317" s="167"/>
      <c r="K317" s="167"/>
    </row>
    <row r="318" spans="1:11">
      <c r="A318" s="193">
        <v>6</v>
      </c>
      <c r="B318" s="193">
        <v>3</v>
      </c>
      <c r="C318" s="193">
        <v>7</v>
      </c>
      <c r="D318" s="193">
        <v>75061</v>
      </c>
      <c r="E318" s="194" t="s">
        <v>250</v>
      </c>
      <c r="F318" s="109">
        <v>0</v>
      </c>
      <c r="G318" s="109">
        <v>0</v>
      </c>
      <c r="H318" s="109">
        <f t="shared" si="4"/>
        <v>0</v>
      </c>
      <c r="I318" s="109">
        <v>80378</v>
      </c>
      <c r="J318" s="167"/>
      <c r="K318" s="167"/>
    </row>
    <row r="319" spans="1:11">
      <c r="A319" s="193">
        <v>6</v>
      </c>
      <c r="B319" s="193">
        <v>3</v>
      </c>
      <c r="C319" s="193">
        <v>9</v>
      </c>
      <c r="D319" s="193">
        <v>99991</v>
      </c>
      <c r="E319" s="194" t="s">
        <v>408</v>
      </c>
      <c r="F319" s="109">
        <v>1210027</v>
      </c>
      <c r="G319" s="109">
        <v>1382067</v>
      </c>
      <c r="H319" s="109">
        <f t="shared" si="4"/>
        <v>-172040</v>
      </c>
      <c r="I319" s="109">
        <v>1144138</v>
      </c>
      <c r="J319" s="167"/>
      <c r="K319" s="167"/>
    </row>
    <row r="320" spans="1:11">
      <c r="A320" s="193">
        <v>6</v>
      </c>
      <c r="B320" s="193">
        <v>3</v>
      </c>
      <c r="C320" s="193">
        <v>9</v>
      </c>
      <c r="D320" s="193">
        <v>99994</v>
      </c>
      <c r="E320" s="194" t="s">
        <v>866</v>
      </c>
      <c r="F320" s="196">
        <v>310000</v>
      </c>
      <c r="G320" s="196">
        <v>733541</v>
      </c>
      <c r="H320" s="109">
        <f t="shared" si="4"/>
        <v>-423541</v>
      </c>
      <c r="I320" s="109">
        <v>732562</v>
      </c>
      <c r="J320" s="167"/>
      <c r="K320" s="167"/>
    </row>
    <row r="321" spans="1:11">
      <c r="A321" s="193">
        <v>6</v>
      </c>
      <c r="B321" s="193">
        <v>3</v>
      </c>
      <c r="C321" s="193">
        <v>9</v>
      </c>
      <c r="D321" s="193">
        <v>99998</v>
      </c>
      <c r="E321" s="194" t="s">
        <v>867</v>
      </c>
      <c r="F321" s="196">
        <v>284416</v>
      </c>
      <c r="G321" s="196">
        <v>293865</v>
      </c>
      <c r="H321" s="109">
        <f t="shared" si="4"/>
        <v>-9449</v>
      </c>
      <c r="I321" s="109">
        <v>319709</v>
      </c>
      <c r="J321" s="167"/>
      <c r="K321" s="167"/>
    </row>
    <row r="322" spans="1:11">
      <c r="A322" s="193">
        <v>6</v>
      </c>
      <c r="B322" s="193">
        <v>4</v>
      </c>
      <c r="C322" s="193">
        <v>1</v>
      </c>
      <c r="D322" s="193">
        <v>19022</v>
      </c>
      <c r="E322" s="194" t="s">
        <v>376</v>
      </c>
      <c r="F322" s="196">
        <v>1411563</v>
      </c>
      <c r="G322" s="196">
        <v>1188231</v>
      </c>
      <c r="H322" s="109">
        <f t="shared" si="4"/>
        <v>223332</v>
      </c>
      <c r="I322" s="109">
        <v>555921</v>
      </c>
      <c r="J322" s="167"/>
      <c r="K322" s="167"/>
    </row>
    <row r="323" spans="1:11">
      <c r="A323" s="193">
        <v>6</v>
      </c>
      <c r="B323" s="193">
        <v>4</v>
      </c>
      <c r="C323" s="193">
        <v>1</v>
      </c>
      <c r="D323" s="193">
        <v>19023</v>
      </c>
      <c r="E323" s="194" t="s">
        <v>364</v>
      </c>
      <c r="F323" s="196">
        <v>6273</v>
      </c>
      <c r="G323" s="109">
        <v>0</v>
      </c>
      <c r="H323" s="109">
        <f t="shared" si="4"/>
        <v>6273</v>
      </c>
      <c r="I323" s="109">
        <v>0</v>
      </c>
      <c r="J323" s="167"/>
      <c r="K323" s="167"/>
    </row>
    <row r="324" spans="1:11">
      <c r="A324" s="193">
        <v>6</v>
      </c>
      <c r="B324" s="193">
        <v>4</v>
      </c>
      <c r="C324" s="193">
        <v>1</v>
      </c>
      <c r="D324" s="193">
        <v>19024</v>
      </c>
      <c r="E324" s="194" t="s">
        <v>868</v>
      </c>
      <c r="F324" s="196">
        <v>3929107</v>
      </c>
      <c r="G324" s="196">
        <v>3762572</v>
      </c>
      <c r="H324" s="109">
        <f t="shared" si="4"/>
        <v>166535</v>
      </c>
      <c r="I324" s="109">
        <v>424451</v>
      </c>
      <c r="J324" s="167"/>
      <c r="K324" s="167"/>
    </row>
    <row r="325" spans="1:11">
      <c r="A325" s="193">
        <v>6</v>
      </c>
      <c r="B325" s="193">
        <v>4</v>
      </c>
      <c r="C325" s="193">
        <v>1</v>
      </c>
      <c r="D325" s="193">
        <v>19025</v>
      </c>
      <c r="E325" s="194" t="s">
        <v>869</v>
      </c>
      <c r="F325" s="109">
        <v>405697</v>
      </c>
      <c r="G325" s="196">
        <v>405022</v>
      </c>
      <c r="H325" s="109">
        <f t="shared" ref="H325:H388" si="5">F325-G325</f>
        <v>675</v>
      </c>
      <c r="I325" s="109">
        <v>1828</v>
      </c>
      <c r="J325" s="167"/>
      <c r="K325" s="167"/>
    </row>
    <row r="326" spans="1:11">
      <c r="A326" s="193">
        <v>6</v>
      </c>
      <c r="B326" s="193">
        <v>4</v>
      </c>
      <c r="C326" s="193">
        <v>1</v>
      </c>
      <c r="D326" s="193">
        <v>19026</v>
      </c>
      <c r="E326" s="194" t="s">
        <v>929</v>
      </c>
      <c r="F326" s="196">
        <v>500</v>
      </c>
      <c r="G326" s="109">
        <v>0</v>
      </c>
      <c r="H326" s="109">
        <f t="shared" si="5"/>
        <v>500</v>
      </c>
      <c r="I326" s="109">
        <v>0</v>
      </c>
      <c r="J326" s="167"/>
      <c r="K326" s="167"/>
    </row>
    <row r="327" spans="1:11">
      <c r="A327" s="193">
        <v>6</v>
      </c>
      <c r="B327" s="193">
        <v>4</v>
      </c>
      <c r="C327" s="193">
        <v>1</v>
      </c>
      <c r="D327" s="193">
        <v>19027</v>
      </c>
      <c r="E327" s="194" t="s">
        <v>870</v>
      </c>
      <c r="F327" s="109">
        <v>11391184</v>
      </c>
      <c r="G327" s="109">
        <v>11904398</v>
      </c>
      <c r="H327" s="109">
        <f t="shared" si="5"/>
        <v>-513214</v>
      </c>
      <c r="I327" s="109">
        <v>124931</v>
      </c>
      <c r="J327" s="167"/>
      <c r="K327" s="167"/>
    </row>
    <row r="328" spans="1:11">
      <c r="A328" s="193">
        <v>6</v>
      </c>
      <c r="B328" s="193">
        <v>4</v>
      </c>
      <c r="C328" s="193">
        <v>1</v>
      </c>
      <c r="D328" s="193">
        <v>19111</v>
      </c>
      <c r="E328" s="194" t="s">
        <v>253</v>
      </c>
      <c r="F328" s="196">
        <v>69423</v>
      </c>
      <c r="G328" s="196">
        <v>98390</v>
      </c>
      <c r="H328" s="109">
        <f t="shared" si="5"/>
        <v>-28967</v>
      </c>
      <c r="I328" s="109">
        <v>177441</v>
      </c>
      <c r="J328" s="167"/>
      <c r="K328" s="167"/>
    </row>
    <row r="329" spans="1:11">
      <c r="A329" s="193">
        <v>6</v>
      </c>
      <c r="B329" s="193">
        <v>4</v>
      </c>
      <c r="C329" s="193">
        <v>1</v>
      </c>
      <c r="D329" s="193">
        <v>98011</v>
      </c>
      <c r="E329" s="194" t="s">
        <v>140</v>
      </c>
      <c r="F329" s="196">
        <v>3370</v>
      </c>
      <c r="G329" s="196">
        <v>2506</v>
      </c>
      <c r="H329" s="109">
        <f t="shared" si="5"/>
        <v>864</v>
      </c>
      <c r="I329" s="109">
        <v>64</v>
      </c>
      <c r="J329" s="167"/>
      <c r="K329" s="167"/>
    </row>
    <row r="330" spans="1:11">
      <c r="A330" s="193">
        <v>6</v>
      </c>
      <c r="B330" s="193">
        <v>4</v>
      </c>
      <c r="C330" s="193">
        <v>3</v>
      </c>
      <c r="D330" s="193">
        <v>19201</v>
      </c>
      <c r="E330" s="194" t="s">
        <v>334</v>
      </c>
      <c r="F330" s="196">
        <v>2185428</v>
      </c>
      <c r="G330" s="196">
        <v>2208906</v>
      </c>
      <c r="H330" s="109">
        <f t="shared" si="5"/>
        <v>-23478</v>
      </c>
      <c r="I330" s="109">
        <v>332484</v>
      </c>
      <c r="J330" s="167"/>
      <c r="K330" s="167"/>
    </row>
    <row r="331" spans="1:11">
      <c r="A331" s="193">
        <v>6</v>
      </c>
      <c r="B331" s="193">
        <v>4</v>
      </c>
      <c r="C331" s="193">
        <v>3</v>
      </c>
      <c r="D331" s="193">
        <v>19202</v>
      </c>
      <c r="E331" s="194" t="s">
        <v>335</v>
      </c>
      <c r="F331" s="109">
        <v>23441</v>
      </c>
      <c r="G331" s="196">
        <v>23967</v>
      </c>
      <c r="H331" s="109">
        <f t="shared" si="5"/>
        <v>-526</v>
      </c>
      <c r="I331" s="109">
        <v>65118</v>
      </c>
      <c r="J331" s="167"/>
      <c r="K331" s="167"/>
    </row>
    <row r="332" spans="1:11">
      <c r="A332" s="193">
        <v>6</v>
      </c>
      <c r="B332" s="193">
        <v>4</v>
      </c>
      <c r="C332" s="193">
        <v>3</v>
      </c>
      <c r="D332" s="193">
        <v>19203</v>
      </c>
      <c r="E332" s="194" t="s">
        <v>336</v>
      </c>
      <c r="F332" s="196">
        <v>8508</v>
      </c>
      <c r="G332" s="109">
        <v>7898</v>
      </c>
      <c r="H332" s="109">
        <f t="shared" si="5"/>
        <v>610</v>
      </c>
      <c r="I332" s="109">
        <v>4313</v>
      </c>
      <c r="J332" s="167"/>
      <c r="K332" s="167"/>
    </row>
    <row r="333" spans="1:11">
      <c r="A333" s="193">
        <v>6</v>
      </c>
      <c r="B333" s="193">
        <v>4</v>
      </c>
      <c r="C333" s="193">
        <v>3</v>
      </c>
      <c r="D333" s="193">
        <v>19204</v>
      </c>
      <c r="E333" s="194" t="s">
        <v>930</v>
      </c>
      <c r="F333" s="109">
        <v>2245793</v>
      </c>
      <c r="G333" s="109">
        <v>2094652</v>
      </c>
      <c r="H333" s="109">
        <f t="shared" si="5"/>
        <v>151141</v>
      </c>
      <c r="I333" s="109">
        <v>503456</v>
      </c>
      <c r="J333" s="167"/>
      <c r="K333" s="167"/>
    </row>
    <row r="334" spans="1:11">
      <c r="A334" s="193">
        <v>6</v>
      </c>
      <c r="B334" s="193">
        <v>4</v>
      </c>
      <c r="C334" s="193">
        <v>3</v>
      </c>
      <c r="D334" s="193">
        <v>19205</v>
      </c>
      <c r="E334" s="194" t="s">
        <v>337</v>
      </c>
      <c r="F334" s="196">
        <v>1533892</v>
      </c>
      <c r="G334" s="109">
        <v>1119642</v>
      </c>
      <c r="H334" s="109">
        <f t="shared" si="5"/>
        <v>414250</v>
      </c>
      <c r="I334" s="109">
        <v>741823</v>
      </c>
      <c r="J334" s="167"/>
      <c r="K334" s="167"/>
    </row>
    <row r="335" spans="1:11">
      <c r="A335" s="193">
        <v>6</v>
      </c>
      <c r="B335" s="193">
        <v>4</v>
      </c>
      <c r="C335" s="193">
        <v>3</v>
      </c>
      <c r="D335" s="193">
        <v>19206</v>
      </c>
      <c r="E335" s="194" t="s">
        <v>871</v>
      </c>
      <c r="F335" s="109">
        <v>35584</v>
      </c>
      <c r="G335" s="109">
        <v>35503</v>
      </c>
      <c r="H335" s="109">
        <f t="shared" si="5"/>
        <v>81</v>
      </c>
      <c r="I335" s="109">
        <v>31781</v>
      </c>
      <c r="J335" s="167"/>
      <c r="K335" s="167"/>
    </row>
    <row r="336" spans="1:11">
      <c r="A336" s="193">
        <v>6</v>
      </c>
      <c r="B336" s="193">
        <v>4</v>
      </c>
      <c r="C336" s="193">
        <v>3</v>
      </c>
      <c r="D336" s="193">
        <v>19207</v>
      </c>
      <c r="E336" s="194" t="s">
        <v>365</v>
      </c>
      <c r="F336" s="109">
        <v>1465147</v>
      </c>
      <c r="G336" s="109">
        <v>795000</v>
      </c>
      <c r="H336" s="109">
        <f t="shared" si="5"/>
        <v>670147</v>
      </c>
      <c r="I336" s="109">
        <v>829561</v>
      </c>
      <c r="J336" s="167"/>
      <c r="K336" s="167"/>
    </row>
    <row r="337" spans="1:11">
      <c r="A337" s="193">
        <v>6</v>
      </c>
      <c r="B337" s="193">
        <v>4</v>
      </c>
      <c r="C337" s="193">
        <v>3</v>
      </c>
      <c r="D337" s="193">
        <v>19208</v>
      </c>
      <c r="E337" s="194" t="s">
        <v>872</v>
      </c>
      <c r="F337" s="109">
        <v>123369</v>
      </c>
      <c r="G337" s="109">
        <v>128593</v>
      </c>
      <c r="H337" s="109">
        <f t="shared" si="5"/>
        <v>-5224</v>
      </c>
      <c r="I337" s="109">
        <v>22118</v>
      </c>
      <c r="J337" s="167"/>
      <c r="K337" s="167"/>
    </row>
    <row r="338" spans="1:11">
      <c r="A338" s="193">
        <v>6</v>
      </c>
      <c r="B338" s="193">
        <v>4</v>
      </c>
      <c r="C338" s="193">
        <v>3</v>
      </c>
      <c r="D338" s="193">
        <v>19209</v>
      </c>
      <c r="E338" s="194" t="s">
        <v>873</v>
      </c>
      <c r="F338" s="109">
        <v>0</v>
      </c>
      <c r="G338" s="109">
        <v>0</v>
      </c>
      <c r="H338" s="109">
        <f t="shared" si="5"/>
        <v>0</v>
      </c>
      <c r="I338" s="109">
        <v>1039</v>
      </c>
      <c r="J338" s="167"/>
      <c r="K338" s="167"/>
    </row>
    <row r="339" spans="1:11">
      <c r="A339" s="193">
        <v>6</v>
      </c>
      <c r="B339" s="193">
        <v>4</v>
      </c>
      <c r="C339" s="193">
        <v>3</v>
      </c>
      <c r="D339" s="193">
        <v>19211</v>
      </c>
      <c r="E339" s="194" t="s">
        <v>931</v>
      </c>
      <c r="F339" s="196">
        <v>43820</v>
      </c>
      <c r="G339" s="196">
        <v>44224</v>
      </c>
      <c r="H339" s="109">
        <f t="shared" si="5"/>
        <v>-404</v>
      </c>
      <c r="I339" s="109">
        <v>0</v>
      </c>
      <c r="J339" s="167"/>
      <c r="K339" s="167"/>
    </row>
    <row r="340" spans="1:11">
      <c r="A340" s="193">
        <v>6</v>
      </c>
      <c r="B340" s="193">
        <v>4</v>
      </c>
      <c r="C340" s="193">
        <v>3</v>
      </c>
      <c r="D340" s="193">
        <v>19212</v>
      </c>
      <c r="E340" s="194" t="s">
        <v>338</v>
      </c>
      <c r="F340" s="196">
        <v>116669</v>
      </c>
      <c r="G340" s="196">
        <v>106156</v>
      </c>
      <c r="H340" s="109">
        <f t="shared" si="5"/>
        <v>10513</v>
      </c>
      <c r="I340" s="109">
        <v>255610</v>
      </c>
      <c r="J340" s="167"/>
      <c r="K340" s="167"/>
    </row>
    <row r="341" spans="1:11">
      <c r="A341" s="193">
        <v>6</v>
      </c>
      <c r="B341" s="193">
        <v>4</v>
      </c>
      <c r="C341" s="193">
        <v>3</v>
      </c>
      <c r="D341" s="193">
        <v>19213</v>
      </c>
      <c r="E341" s="194" t="s">
        <v>874</v>
      </c>
      <c r="F341" s="196">
        <v>33271</v>
      </c>
      <c r="G341" s="196">
        <v>35804</v>
      </c>
      <c r="H341" s="109">
        <f t="shared" si="5"/>
        <v>-2533</v>
      </c>
      <c r="I341" s="109">
        <v>24546</v>
      </c>
      <c r="J341" s="167"/>
      <c r="K341" s="167"/>
    </row>
    <row r="342" spans="1:11">
      <c r="A342" s="193">
        <v>6</v>
      </c>
      <c r="B342" s="193">
        <v>4</v>
      </c>
      <c r="C342" s="193">
        <v>3</v>
      </c>
      <c r="D342" s="193">
        <v>19214</v>
      </c>
      <c r="E342" s="194" t="s">
        <v>875</v>
      </c>
      <c r="F342" s="196">
        <v>36800</v>
      </c>
      <c r="G342" s="196">
        <v>26771</v>
      </c>
      <c r="H342" s="109">
        <f t="shared" si="5"/>
        <v>10029</v>
      </c>
      <c r="I342" s="109">
        <v>18062</v>
      </c>
      <c r="J342" s="167"/>
      <c r="K342" s="167"/>
    </row>
    <row r="343" spans="1:11">
      <c r="A343" s="193">
        <v>6</v>
      </c>
      <c r="B343" s="193">
        <v>4</v>
      </c>
      <c r="C343" s="193">
        <v>3</v>
      </c>
      <c r="D343" s="193">
        <v>19215</v>
      </c>
      <c r="E343" s="194" t="s">
        <v>776</v>
      </c>
      <c r="F343" s="196">
        <v>609</v>
      </c>
      <c r="G343" s="109">
        <v>0</v>
      </c>
      <c r="H343" s="109">
        <f t="shared" si="5"/>
        <v>609</v>
      </c>
      <c r="I343" s="109">
        <v>0</v>
      </c>
      <c r="J343" s="167"/>
      <c r="K343" s="167"/>
    </row>
    <row r="344" spans="1:11">
      <c r="A344" s="193">
        <v>6</v>
      </c>
      <c r="B344" s="193">
        <v>4</v>
      </c>
      <c r="C344" s="193">
        <v>3</v>
      </c>
      <c r="D344" s="193">
        <v>98012</v>
      </c>
      <c r="E344" s="194" t="s">
        <v>433</v>
      </c>
      <c r="F344" s="196">
        <v>22373</v>
      </c>
      <c r="G344" s="196">
        <v>19294</v>
      </c>
      <c r="H344" s="109">
        <f t="shared" si="5"/>
        <v>3079</v>
      </c>
      <c r="I344" s="109">
        <v>28965</v>
      </c>
      <c r="J344" s="167"/>
      <c r="K344" s="167"/>
    </row>
    <row r="345" spans="1:11">
      <c r="A345" s="193">
        <v>6</v>
      </c>
      <c r="B345" s="193">
        <v>4</v>
      </c>
      <c r="C345" s="193">
        <v>5</v>
      </c>
      <c r="D345" s="193">
        <v>19049</v>
      </c>
      <c r="E345" s="194" t="s">
        <v>551</v>
      </c>
      <c r="F345" s="109">
        <v>177050</v>
      </c>
      <c r="G345" s="109">
        <v>107205</v>
      </c>
      <c r="H345" s="109">
        <f t="shared" si="5"/>
        <v>69845</v>
      </c>
      <c r="I345" s="109">
        <v>16671</v>
      </c>
      <c r="J345" s="167"/>
      <c r="K345" s="167"/>
    </row>
    <row r="346" spans="1:11">
      <c r="A346" s="193">
        <v>6</v>
      </c>
      <c r="B346" s="193">
        <v>4</v>
      </c>
      <c r="C346" s="193">
        <v>5</v>
      </c>
      <c r="D346" s="193">
        <v>19051</v>
      </c>
      <c r="E346" s="194" t="s">
        <v>339</v>
      </c>
      <c r="F346" s="109">
        <v>62439</v>
      </c>
      <c r="G346" s="109">
        <v>65754</v>
      </c>
      <c r="H346" s="109">
        <f t="shared" si="5"/>
        <v>-3315</v>
      </c>
      <c r="I346" s="109">
        <v>59984</v>
      </c>
      <c r="J346" s="167"/>
      <c r="K346" s="167"/>
    </row>
    <row r="347" spans="1:11">
      <c r="A347" s="193">
        <v>6</v>
      </c>
      <c r="B347" s="193">
        <v>4</v>
      </c>
      <c r="C347" s="193">
        <v>5</v>
      </c>
      <c r="D347" s="193">
        <v>19052</v>
      </c>
      <c r="E347" s="194" t="s">
        <v>340</v>
      </c>
      <c r="F347" s="196">
        <v>120028</v>
      </c>
      <c r="G347" s="196">
        <v>22118</v>
      </c>
      <c r="H347" s="109">
        <f t="shared" si="5"/>
        <v>97910</v>
      </c>
      <c r="I347" s="109">
        <v>48949</v>
      </c>
      <c r="J347" s="167"/>
      <c r="K347" s="167"/>
    </row>
    <row r="348" spans="1:11">
      <c r="A348" s="193">
        <v>6</v>
      </c>
      <c r="B348" s="193">
        <v>4</v>
      </c>
      <c r="C348" s="193">
        <v>5</v>
      </c>
      <c r="D348" s="193">
        <v>19053</v>
      </c>
      <c r="E348" s="194" t="s">
        <v>341</v>
      </c>
      <c r="F348" s="109">
        <v>154</v>
      </c>
      <c r="G348" s="196">
        <v>154</v>
      </c>
      <c r="H348" s="109">
        <f t="shared" si="5"/>
        <v>0</v>
      </c>
      <c r="I348" s="109">
        <v>0</v>
      </c>
      <c r="J348" s="167"/>
      <c r="K348" s="167"/>
    </row>
    <row r="349" spans="1:11">
      <c r="A349" s="193">
        <v>6</v>
      </c>
      <c r="B349" s="193">
        <v>4</v>
      </c>
      <c r="C349" s="193">
        <v>5</v>
      </c>
      <c r="D349" s="193">
        <v>19054</v>
      </c>
      <c r="E349" s="194" t="s">
        <v>342</v>
      </c>
      <c r="F349" s="109">
        <v>273349</v>
      </c>
      <c r="G349" s="196">
        <v>264399</v>
      </c>
      <c r="H349" s="109">
        <f t="shared" si="5"/>
        <v>8950</v>
      </c>
      <c r="I349" s="109">
        <v>680166</v>
      </c>
      <c r="J349" s="167"/>
      <c r="K349" s="167"/>
    </row>
    <row r="350" spans="1:11">
      <c r="A350" s="193">
        <v>6</v>
      </c>
      <c r="B350" s="193">
        <v>4</v>
      </c>
      <c r="C350" s="193">
        <v>5</v>
      </c>
      <c r="D350" s="193">
        <v>19055</v>
      </c>
      <c r="E350" s="194" t="s">
        <v>343</v>
      </c>
      <c r="F350" s="109">
        <v>1814736</v>
      </c>
      <c r="G350" s="109">
        <v>1806038</v>
      </c>
      <c r="H350" s="109">
        <f t="shared" si="5"/>
        <v>8698</v>
      </c>
      <c r="I350" s="109">
        <v>1400455</v>
      </c>
      <c r="J350" s="167"/>
      <c r="K350" s="167"/>
    </row>
    <row r="351" spans="1:11">
      <c r="A351" s="193">
        <v>6</v>
      </c>
      <c r="B351" s="193">
        <v>4</v>
      </c>
      <c r="C351" s="193">
        <v>5</v>
      </c>
      <c r="D351" s="193">
        <v>19056</v>
      </c>
      <c r="E351" s="194" t="s">
        <v>344</v>
      </c>
      <c r="F351" s="109">
        <v>4662924</v>
      </c>
      <c r="G351" s="196">
        <v>2502918</v>
      </c>
      <c r="H351" s="109">
        <f t="shared" si="5"/>
        <v>2160006</v>
      </c>
      <c r="I351" s="109">
        <v>1868527</v>
      </c>
      <c r="J351" s="167"/>
      <c r="K351" s="167"/>
    </row>
    <row r="352" spans="1:11">
      <c r="A352" s="193">
        <v>6</v>
      </c>
      <c r="B352" s="193">
        <v>4</v>
      </c>
      <c r="C352" s="193">
        <v>5</v>
      </c>
      <c r="D352" s="193">
        <v>19057</v>
      </c>
      <c r="E352" s="194" t="s">
        <v>139</v>
      </c>
      <c r="F352" s="196">
        <v>660442</v>
      </c>
      <c r="G352" s="109">
        <v>797017</v>
      </c>
      <c r="H352" s="109">
        <f t="shared" si="5"/>
        <v>-136575</v>
      </c>
      <c r="I352" s="109">
        <v>978893</v>
      </c>
      <c r="J352" s="167"/>
      <c r="K352" s="167"/>
    </row>
    <row r="353" spans="1:11">
      <c r="A353" s="193">
        <v>6</v>
      </c>
      <c r="B353" s="193">
        <v>4</v>
      </c>
      <c r="C353" s="193">
        <v>5</v>
      </c>
      <c r="D353" s="193">
        <v>19058</v>
      </c>
      <c r="E353" s="194" t="s">
        <v>345</v>
      </c>
      <c r="F353" s="109">
        <v>1237169</v>
      </c>
      <c r="G353" s="109">
        <v>1332362</v>
      </c>
      <c r="H353" s="109">
        <f t="shared" si="5"/>
        <v>-95193</v>
      </c>
      <c r="I353" s="109">
        <v>740310</v>
      </c>
      <c r="J353" s="167"/>
      <c r="K353" s="167"/>
    </row>
    <row r="354" spans="1:11">
      <c r="A354" s="193">
        <v>6</v>
      </c>
      <c r="B354" s="193">
        <v>4</v>
      </c>
      <c r="C354" s="193">
        <v>5</v>
      </c>
      <c r="D354" s="193">
        <v>19061</v>
      </c>
      <c r="E354" s="194" t="s">
        <v>366</v>
      </c>
      <c r="F354" s="196">
        <v>9854</v>
      </c>
      <c r="G354" s="196">
        <v>8102</v>
      </c>
      <c r="H354" s="109">
        <f t="shared" si="5"/>
        <v>1752</v>
      </c>
      <c r="I354" s="109">
        <v>416</v>
      </c>
      <c r="J354" s="167"/>
      <c r="K354" s="167"/>
    </row>
    <row r="355" spans="1:11">
      <c r="A355" s="193">
        <v>6</v>
      </c>
      <c r="B355" s="193">
        <v>4</v>
      </c>
      <c r="C355" s="193">
        <v>5</v>
      </c>
      <c r="D355" s="193">
        <v>19063</v>
      </c>
      <c r="E355" s="194" t="s">
        <v>346</v>
      </c>
      <c r="F355" s="196">
        <v>69173</v>
      </c>
      <c r="G355" s="109">
        <v>42475</v>
      </c>
      <c r="H355" s="109">
        <f t="shared" si="5"/>
        <v>26698</v>
      </c>
      <c r="I355" s="109">
        <v>10912</v>
      </c>
      <c r="J355" s="167"/>
      <c r="K355" s="167"/>
    </row>
    <row r="356" spans="1:11">
      <c r="A356" s="193">
        <v>6</v>
      </c>
      <c r="B356" s="193">
        <v>4</v>
      </c>
      <c r="C356" s="193">
        <v>5</v>
      </c>
      <c r="D356" s="193">
        <v>19064</v>
      </c>
      <c r="E356" s="194" t="s">
        <v>347</v>
      </c>
      <c r="F356" s="109">
        <v>827899</v>
      </c>
      <c r="G356" s="109">
        <v>692055</v>
      </c>
      <c r="H356" s="109">
        <f t="shared" si="5"/>
        <v>135844</v>
      </c>
      <c r="I356" s="109">
        <v>165191</v>
      </c>
      <c r="J356" s="167"/>
      <c r="K356" s="167"/>
    </row>
    <row r="357" spans="1:11">
      <c r="A357" s="193">
        <v>6</v>
      </c>
      <c r="B357" s="193">
        <v>4</v>
      </c>
      <c r="C357" s="193">
        <v>5</v>
      </c>
      <c r="D357" s="193">
        <v>19065</v>
      </c>
      <c r="E357" s="194" t="s">
        <v>348</v>
      </c>
      <c r="F357" s="109">
        <v>25024</v>
      </c>
      <c r="G357" s="196">
        <v>24971</v>
      </c>
      <c r="H357" s="109">
        <f t="shared" si="5"/>
        <v>53</v>
      </c>
      <c r="I357" s="109">
        <v>26320</v>
      </c>
      <c r="J357" s="167"/>
      <c r="K357" s="167"/>
    </row>
    <row r="358" spans="1:11">
      <c r="A358" s="193">
        <v>6</v>
      </c>
      <c r="B358" s="193">
        <v>4</v>
      </c>
      <c r="C358" s="193">
        <v>5</v>
      </c>
      <c r="D358" s="193">
        <v>19066</v>
      </c>
      <c r="E358" s="194" t="s">
        <v>349</v>
      </c>
      <c r="F358" s="196">
        <v>29813</v>
      </c>
      <c r="G358" s="196">
        <v>33345</v>
      </c>
      <c r="H358" s="109">
        <f t="shared" si="5"/>
        <v>-3532</v>
      </c>
      <c r="I358" s="109">
        <v>17531</v>
      </c>
      <c r="J358" s="167"/>
      <c r="K358" s="167"/>
    </row>
    <row r="359" spans="1:11">
      <c r="A359" s="193">
        <v>6</v>
      </c>
      <c r="B359" s="193">
        <v>4</v>
      </c>
      <c r="C359" s="193">
        <v>5</v>
      </c>
      <c r="D359" s="193">
        <v>19067</v>
      </c>
      <c r="E359" s="194" t="s">
        <v>642</v>
      </c>
      <c r="F359" s="109">
        <v>0</v>
      </c>
      <c r="G359" s="109">
        <v>0</v>
      </c>
      <c r="H359" s="109">
        <f t="shared" si="5"/>
        <v>0</v>
      </c>
      <c r="I359" s="109">
        <v>9</v>
      </c>
      <c r="J359" s="167"/>
      <c r="K359" s="167"/>
    </row>
    <row r="360" spans="1:11">
      <c r="A360" s="193">
        <v>6</v>
      </c>
      <c r="B360" s="193">
        <v>4</v>
      </c>
      <c r="C360" s="193">
        <v>5</v>
      </c>
      <c r="D360" s="193">
        <v>19081</v>
      </c>
      <c r="E360" s="194" t="s">
        <v>585</v>
      </c>
      <c r="F360" s="196">
        <v>1055000</v>
      </c>
      <c r="G360" s="196">
        <v>4820273</v>
      </c>
      <c r="H360" s="109">
        <f t="shared" si="5"/>
        <v>-3765273</v>
      </c>
      <c r="I360" s="109">
        <v>2526918</v>
      </c>
      <c r="J360" s="167"/>
      <c r="K360" s="167"/>
    </row>
    <row r="361" spans="1:11">
      <c r="A361" s="193">
        <v>6</v>
      </c>
      <c r="B361" s="193">
        <v>4</v>
      </c>
      <c r="C361" s="193">
        <v>5</v>
      </c>
      <c r="D361" s="193">
        <v>19082</v>
      </c>
      <c r="E361" s="194" t="s">
        <v>586</v>
      </c>
      <c r="F361" s="196">
        <v>99000</v>
      </c>
      <c r="G361" s="196">
        <v>127894</v>
      </c>
      <c r="H361" s="109">
        <f t="shared" si="5"/>
        <v>-28894</v>
      </c>
      <c r="I361" s="109">
        <v>107380</v>
      </c>
      <c r="J361" s="167"/>
      <c r="K361" s="167"/>
    </row>
    <row r="362" spans="1:11">
      <c r="A362" s="193">
        <v>6</v>
      </c>
      <c r="B362" s="193">
        <v>4</v>
      </c>
      <c r="C362" s="193">
        <v>5</v>
      </c>
      <c r="D362" s="193">
        <v>19083</v>
      </c>
      <c r="E362" s="194" t="s">
        <v>876</v>
      </c>
      <c r="F362" s="196">
        <v>113000</v>
      </c>
      <c r="G362" s="196">
        <v>72003</v>
      </c>
      <c r="H362" s="109">
        <f t="shared" si="5"/>
        <v>40997</v>
      </c>
      <c r="I362" s="109">
        <v>0</v>
      </c>
      <c r="J362" s="167"/>
      <c r="K362" s="167"/>
    </row>
    <row r="363" spans="1:11">
      <c r="A363" s="193">
        <v>6</v>
      </c>
      <c r="B363" s="193">
        <v>4</v>
      </c>
      <c r="C363" s="193">
        <v>5</v>
      </c>
      <c r="D363" s="193">
        <v>98011</v>
      </c>
      <c r="E363" s="194" t="s">
        <v>140</v>
      </c>
      <c r="F363" s="109">
        <v>387015</v>
      </c>
      <c r="G363" s="109">
        <v>391523</v>
      </c>
      <c r="H363" s="109">
        <f t="shared" si="5"/>
        <v>-4508</v>
      </c>
      <c r="I363" s="109">
        <v>538031</v>
      </c>
      <c r="J363" s="167"/>
      <c r="K363" s="167"/>
    </row>
    <row r="364" spans="1:11">
      <c r="A364" s="193">
        <v>6</v>
      </c>
      <c r="B364" s="193">
        <v>4</v>
      </c>
      <c r="C364" s="193">
        <v>7</v>
      </c>
      <c r="D364" s="193">
        <v>19072</v>
      </c>
      <c r="E364" s="194" t="s">
        <v>932</v>
      </c>
      <c r="F364" s="196">
        <v>22110</v>
      </c>
      <c r="G364" s="196">
        <v>22110</v>
      </c>
      <c r="H364" s="109">
        <f t="shared" si="5"/>
        <v>0</v>
      </c>
      <c r="I364" s="109">
        <v>0</v>
      </c>
      <c r="J364" s="167"/>
      <c r="K364" s="167"/>
    </row>
    <row r="365" spans="1:11">
      <c r="A365" s="193">
        <v>6</v>
      </c>
      <c r="B365" s="193">
        <v>5</v>
      </c>
      <c r="C365" s="193">
        <v>1</v>
      </c>
      <c r="D365" s="193">
        <v>78013</v>
      </c>
      <c r="E365" s="194" t="s">
        <v>254</v>
      </c>
      <c r="F365" s="109">
        <v>1</v>
      </c>
      <c r="G365" s="196">
        <v>6</v>
      </c>
      <c r="H365" s="109">
        <f t="shared" si="5"/>
        <v>-5</v>
      </c>
      <c r="I365" s="109">
        <v>10023</v>
      </c>
      <c r="J365" s="167"/>
      <c r="K365" s="167"/>
    </row>
    <row r="366" spans="1:11">
      <c r="A366" s="193">
        <v>6</v>
      </c>
      <c r="B366" s="193">
        <v>5</v>
      </c>
      <c r="C366" s="193">
        <v>1</v>
      </c>
      <c r="D366" s="193">
        <v>78311</v>
      </c>
      <c r="E366" s="194" t="s">
        <v>777</v>
      </c>
      <c r="F366" s="196">
        <v>2237971</v>
      </c>
      <c r="G366" s="196">
        <v>5177007</v>
      </c>
      <c r="H366" s="109">
        <f t="shared" si="5"/>
        <v>-2939036</v>
      </c>
      <c r="I366" s="109">
        <v>2118101</v>
      </c>
      <c r="J366" s="167"/>
      <c r="K366" s="167"/>
    </row>
    <row r="367" spans="1:11">
      <c r="A367" s="193">
        <v>6</v>
      </c>
      <c r="B367" s="193">
        <v>5</v>
      </c>
      <c r="C367" s="193">
        <v>1</v>
      </c>
      <c r="D367" s="193">
        <v>78312</v>
      </c>
      <c r="E367" s="194" t="s">
        <v>778</v>
      </c>
      <c r="F367" s="196">
        <v>270892</v>
      </c>
      <c r="G367" s="196">
        <v>266873</v>
      </c>
      <c r="H367" s="109">
        <f t="shared" si="5"/>
        <v>4019</v>
      </c>
      <c r="I367" s="109">
        <v>236287</v>
      </c>
      <c r="J367" s="167"/>
      <c r="K367" s="167"/>
    </row>
    <row r="368" spans="1:11">
      <c r="A368" s="193">
        <v>6</v>
      </c>
      <c r="B368" s="193">
        <v>5</v>
      </c>
      <c r="C368" s="193">
        <v>1</v>
      </c>
      <c r="D368" s="193">
        <v>78313</v>
      </c>
      <c r="E368" s="194" t="s">
        <v>779</v>
      </c>
      <c r="F368" s="196">
        <v>3085</v>
      </c>
      <c r="G368" s="196">
        <v>3166</v>
      </c>
      <c r="H368" s="109">
        <f t="shared" si="5"/>
        <v>-81</v>
      </c>
      <c r="I368" s="109">
        <v>7344</v>
      </c>
      <c r="J368" s="167"/>
      <c r="K368" s="167"/>
    </row>
    <row r="369" spans="1:11">
      <c r="A369" s="193">
        <v>6</v>
      </c>
      <c r="B369" s="193">
        <v>5</v>
      </c>
      <c r="C369" s="193">
        <v>1</v>
      </c>
      <c r="D369" s="193">
        <v>78314</v>
      </c>
      <c r="E369" s="194" t="s">
        <v>780</v>
      </c>
      <c r="F369" s="109">
        <v>100236</v>
      </c>
      <c r="G369" s="196">
        <v>71859</v>
      </c>
      <c r="H369" s="109">
        <f t="shared" si="5"/>
        <v>28377</v>
      </c>
      <c r="I369" s="109">
        <v>114692</v>
      </c>
      <c r="J369" s="167"/>
      <c r="K369" s="167"/>
    </row>
    <row r="370" spans="1:11">
      <c r="A370" s="193">
        <v>6</v>
      </c>
      <c r="B370" s="193">
        <v>5</v>
      </c>
      <c r="C370" s="193">
        <v>1</v>
      </c>
      <c r="D370" s="193">
        <v>78315</v>
      </c>
      <c r="E370" s="194" t="s">
        <v>781</v>
      </c>
      <c r="F370" s="196">
        <v>637947</v>
      </c>
      <c r="G370" s="196">
        <v>560359</v>
      </c>
      <c r="H370" s="109">
        <f t="shared" si="5"/>
        <v>77588</v>
      </c>
      <c r="I370" s="109">
        <v>729592</v>
      </c>
      <c r="J370" s="167"/>
      <c r="K370" s="167"/>
    </row>
    <row r="371" spans="1:11">
      <c r="A371" s="193">
        <v>6</v>
      </c>
      <c r="B371" s="193">
        <v>5</v>
      </c>
      <c r="C371" s="193">
        <v>1</v>
      </c>
      <c r="D371" s="193">
        <v>78318</v>
      </c>
      <c r="E371" s="194" t="s">
        <v>643</v>
      </c>
      <c r="F371" s="196">
        <v>1326</v>
      </c>
      <c r="G371" s="196">
        <v>959</v>
      </c>
      <c r="H371" s="109">
        <f t="shared" si="5"/>
        <v>367</v>
      </c>
      <c r="I371" s="109">
        <v>3323</v>
      </c>
      <c r="J371" s="167"/>
      <c r="K371" s="167"/>
    </row>
    <row r="372" spans="1:11">
      <c r="A372" s="193">
        <v>6</v>
      </c>
      <c r="B372" s="193">
        <v>5</v>
      </c>
      <c r="C372" s="193">
        <v>1</v>
      </c>
      <c r="D372" s="193">
        <v>78319</v>
      </c>
      <c r="E372" s="194" t="s">
        <v>782</v>
      </c>
      <c r="F372" s="109">
        <v>53262</v>
      </c>
      <c r="G372" s="109">
        <v>53262</v>
      </c>
      <c r="H372" s="109">
        <f t="shared" si="5"/>
        <v>0</v>
      </c>
      <c r="I372" s="109">
        <v>67823</v>
      </c>
      <c r="J372" s="167"/>
      <c r="K372" s="167"/>
    </row>
    <row r="373" spans="1:11">
      <c r="A373" s="193">
        <v>6</v>
      </c>
      <c r="B373" s="193">
        <v>5</v>
      </c>
      <c r="C373" s="193">
        <v>1</v>
      </c>
      <c r="D373" s="193">
        <v>78320</v>
      </c>
      <c r="E373" s="194" t="s">
        <v>877</v>
      </c>
      <c r="F373" s="196">
        <v>220000</v>
      </c>
      <c r="G373" s="196">
        <v>219990</v>
      </c>
      <c r="H373" s="109">
        <f t="shared" si="5"/>
        <v>10</v>
      </c>
      <c r="I373" s="109">
        <v>170576</v>
      </c>
      <c r="J373" s="167"/>
      <c r="K373" s="167"/>
    </row>
    <row r="374" spans="1:11">
      <c r="A374" s="193">
        <v>6</v>
      </c>
      <c r="B374" s="193">
        <v>5</v>
      </c>
      <c r="C374" s="193">
        <v>1</v>
      </c>
      <c r="D374" s="193">
        <v>78321</v>
      </c>
      <c r="E374" s="194" t="s">
        <v>878</v>
      </c>
      <c r="F374" s="109">
        <v>339456</v>
      </c>
      <c r="G374" s="196">
        <v>332411</v>
      </c>
      <c r="H374" s="109">
        <f t="shared" si="5"/>
        <v>7045</v>
      </c>
      <c r="I374" s="109">
        <v>426376</v>
      </c>
      <c r="J374" s="167"/>
      <c r="K374" s="167"/>
    </row>
    <row r="375" spans="1:11">
      <c r="A375" s="193">
        <v>6</v>
      </c>
      <c r="B375" s="193">
        <v>5</v>
      </c>
      <c r="C375" s="193">
        <v>1</v>
      </c>
      <c r="D375" s="193">
        <v>78322</v>
      </c>
      <c r="E375" s="194" t="s">
        <v>783</v>
      </c>
      <c r="F375" s="109">
        <v>901083</v>
      </c>
      <c r="G375" s="109">
        <v>934581</v>
      </c>
      <c r="H375" s="109">
        <f t="shared" si="5"/>
        <v>-33498</v>
      </c>
      <c r="I375" s="109">
        <v>807540</v>
      </c>
      <c r="J375" s="167"/>
      <c r="K375" s="167"/>
    </row>
    <row r="376" spans="1:11">
      <c r="A376" s="193">
        <v>6</v>
      </c>
      <c r="B376" s="193">
        <v>5</v>
      </c>
      <c r="C376" s="193">
        <v>1</v>
      </c>
      <c r="D376" s="193">
        <v>78323</v>
      </c>
      <c r="E376" s="194" t="s">
        <v>784</v>
      </c>
      <c r="F376" s="196">
        <v>150901</v>
      </c>
      <c r="G376" s="196">
        <v>106003</v>
      </c>
      <c r="H376" s="109">
        <f t="shared" si="5"/>
        <v>44898</v>
      </c>
      <c r="I376" s="109">
        <v>139868</v>
      </c>
      <c r="J376" s="167"/>
      <c r="K376" s="167"/>
    </row>
    <row r="377" spans="1:11">
      <c r="A377" s="193">
        <v>6</v>
      </c>
      <c r="B377" s="193">
        <v>5</v>
      </c>
      <c r="C377" s="193">
        <v>1</v>
      </c>
      <c r="D377" s="193">
        <v>78324</v>
      </c>
      <c r="E377" s="194" t="s">
        <v>785</v>
      </c>
      <c r="F377" s="196">
        <v>46779</v>
      </c>
      <c r="G377" s="196">
        <v>47956</v>
      </c>
      <c r="H377" s="109">
        <f t="shared" si="5"/>
        <v>-1177</v>
      </c>
      <c r="I377" s="109">
        <v>79648</v>
      </c>
      <c r="J377" s="167"/>
      <c r="K377" s="167"/>
    </row>
    <row r="378" spans="1:11">
      <c r="A378" s="193">
        <v>6</v>
      </c>
      <c r="B378" s="193">
        <v>5</v>
      </c>
      <c r="C378" s="193">
        <v>1</v>
      </c>
      <c r="D378" s="193">
        <v>78325</v>
      </c>
      <c r="E378" s="194" t="s">
        <v>879</v>
      </c>
      <c r="F378" s="196">
        <v>207989</v>
      </c>
      <c r="G378" s="196">
        <v>267739</v>
      </c>
      <c r="H378" s="109">
        <f t="shared" si="5"/>
        <v>-59750</v>
      </c>
      <c r="I378" s="109">
        <v>123951</v>
      </c>
      <c r="J378" s="167"/>
      <c r="K378" s="167"/>
    </row>
    <row r="379" spans="1:11">
      <c r="A379" s="193">
        <v>6</v>
      </c>
      <c r="B379" s="193">
        <v>5</v>
      </c>
      <c r="C379" s="193">
        <v>1</v>
      </c>
      <c r="D379" s="193">
        <v>78326</v>
      </c>
      <c r="E379" s="194" t="s">
        <v>786</v>
      </c>
      <c r="F379" s="196">
        <v>345561</v>
      </c>
      <c r="G379" s="196">
        <v>492080</v>
      </c>
      <c r="H379" s="109">
        <f t="shared" si="5"/>
        <v>-146519</v>
      </c>
      <c r="I379" s="109">
        <v>332224</v>
      </c>
      <c r="J379" s="167"/>
      <c r="K379" s="167"/>
    </row>
    <row r="380" spans="1:11">
      <c r="A380" s="193">
        <v>6</v>
      </c>
      <c r="B380" s="193">
        <v>5</v>
      </c>
      <c r="C380" s="193">
        <v>1</v>
      </c>
      <c r="D380" s="193">
        <v>78327</v>
      </c>
      <c r="E380" s="194" t="s">
        <v>787</v>
      </c>
      <c r="F380" s="196">
        <v>6145</v>
      </c>
      <c r="G380" s="196">
        <v>6072</v>
      </c>
      <c r="H380" s="109">
        <f t="shared" si="5"/>
        <v>73</v>
      </c>
      <c r="I380" s="109">
        <v>4249</v>
      </c>
      <c r="J380" s="167"/>
      <c r="K380" s="167"/>
    </row>
    <row r="381" spans="1:11">
      <c r="A381" s="193">
        <v>6</v>
      </c>
      <c r="B381" s="193">
        <v>5</v>
      </c>
      <c r="C381" s="193">
        <v>1</v>
      </c>
      <c r="D381" s="193">
        <v>78328</v>
      </c>
      <c r="E381" s="194" t="s">
        <v>788</v>
      </c>
      <c r="F381" s="109">
        <v>0</v>
      </c>
      <c r="G381" s="109">
        <v>0</v>
      </c>
      <c r="H381" s="109">
        <f t="shared" si="5"/>
        <v>0</v>
      </c>
      <c r="I381" s="109">
        <v>1650</v>
      </c>
      <c r="J381" s="167"/>
      <c r="K381" s="167"/>
    </row>
    <row r="382" spans="1:11">
      <c r="A382" s="193">
        <v>6</v>
      </c>
      <c r="B382" s="193">
        <v>5</v>
      </c>
      <c r="C382" s="193">
        <v>1</v>
      </c>
      <c r="D382" s="193">
        <v>78329</v>
      </c>
      <c r="E382" s="194" t="s">
        <v>789</v>
      </c>
      <c r="F382" s="109">
        <v>0</v>
      </c>
      <c r="G382" s="109">
        <v>0</v>
      </c>
      <c r="H382" s="109">
        <f t="shared" si="5"/>
        <v>0</v>
      </c>
      <c r="I382" s="109">
        <v>163</v>
      </c>
      <c r="J382" s="167"/>
      <c r="K382" s="167"/>
    </row>
    <row r="383" spans="1:11">
      <c r="A383" s="193">
        <v>6</v>
      </c>
      <c r="B383" s="193">
        <v>5</v>
      </c>
      <c r="C383" s="193">
        <v>1</v>
      </c>
      <c r="D383" s="193">
        <v>78330</v>
      </c>
      <c r="E383" s="194" t="s">
        <v>933</v>
      </c>
      <c r="F383" s="196">
        <v>534</v>
      </c>
      <c r="G383" s="196">
        <v>215</v>
      </c>
      <c r="H383" s="109">
        <f t="shared" si="5"/>
        <v>319</v>
      </c>
      <c r="I383" s="109">
        <v>0</v>
      </c>
      <c r="J383" s="167"/>
      <c r="K383" s="167"/>
    </row>
    <row r="384" spans="1:11">
      <c r="A384" s="193">
        <v>6</v>
      </c>
      <c r="B384" s="193">
        <v>5</v>
      </c>
      <c r="C384" s="193">
        <v>1</v>
      </c>
      <c r="D384" s="193">
        <v>78331</v>
      </c>
      <c r="E384" s="194" t="s">
        <v>790</v>
      </c>
      <c r="F384" s="109">
        <v>0</v>
      </c>
      <c r="G384" s="109">
        <v>0</v>
      </c>
      <c r="H384" s="109">
        <f t="shared" si="5"/>
        <v>0</v>
      </c>
      <c r="I384" s="109">
        <v>1815</v>
      </c>
      <c r="J384" s="167"/>
      <c r="K384" s="167"/>
    </row>
    <row r="385" spans="1:11">
      <c r="A385" s="193">
        <v>6</v>
      </c>
      <c r="B385" s="193">
        <v>5</v>
      </c>
      <c r="C385" s="193">
        <v>1</v>
      </c>
      <c r="D385" s="193">
        <v>78332</v>
      </c>
      <c r="E385" s="194" t="s">
        <v>663</v>
      </c>
      <c r="F385" s="109">
        <v>0</v>
      </c>
      <c r="G385" s="109">
        <v>0</v>
      </c>
      <c r="H385" s="109">
        <f t="shared" si="5"/>
        <v>0</v>
      </c>
      <c r="I385" s="109">
        <v>119</v>
      </c>
      <c r="J385" s="167"/>
      <c r="K385" s="167"/>
    </row>
    <row r="386" spans="1:11">
      <c r="A386" s="193">
        <v>6</v>
      </c>
      <c r="B386" s="193">
        <v>5</v>
      </c>
      <c r="C386" s="193">
        <v>1</v>
      </c>
      <c r="D386" s="193">
        <v>78334</v>
      </c>
      <c r="E386" s="194" t="s">
        <v>791</v>
      </c>
      <c r="F386" s="196">
        <v>4979</v>
      </c>
      <c r="G386" s="196">
        <v>4978</v>
      </c>
      <c r="H386" s="109">
        <f t="shared" si="5"/>
        <v>1</v>
      </c>
      <c r="I386" s="109">
        <v>3866</v>
      </c>
      <c r="J386" s="167"/>
      <c r="K386" s="167"/>
    </row>
    <row r="387" spans="1:11">
      <c r="A387" s="193">
        <v>6</v>
      </c>
      <c r="B387" s="193">
        <v>5</v>
      </c>
      <c r="C387" s="193">
        <v>1</v>
      </c>
      <c r="D387" s="193">
        <v>78335</v>
      </c>
      <c r="E387" s="194" t="s">
        <v>792</v>
      </c>
      <c r="F387" s="196">
        <v>1320</v>
      </c>
      <c r="G387" s="196">
        <v>1320</v>
      </c>
      <c r="H387" s="109">
        <f t="shared" si="5"/>
        <v>0</v>
      </c>
      <c r="I387" s="109">
        <v>1320</v>
      </c>
      <c r="J387" s="167"/>
      <c r="K387" s="167"/>
    </row>
    <row r="388" spans="1:11">
      <c r="A388" s="193">
        <v>6</v>
      </c>
      <c r="B388" s="193">
        <v>5</v>
      </c>
      <c r="C388" s="193">
        <v>1</v>
      </c>
      <c r="D388" s="193">
        <v>78336</v>
      </c>
      <c r="E388" s="194" t="s">
        <v>880</v>
      </c>
      <c r="F388" s="196">
        <v>479412</v>
      </c>
      <c r="G388" s="109">
        <v>496655</v>
      </c>
      <c r="H388" s="109">
        <f t="shared" si="5"/>
        <v>-17243</v>
      </c>
      <c r="I388" s="109">
        <v>124814</v>
      </c>
      <c r="J388" s="167"/>
      <c r="K388" s="167"/>
    </row>
    <row r="389" spans="1:11">
      <c r="A389" s="193">
        <v>6</v>
      </c>
      <c r="B389" s="193">
        <v>5</v>
      </c>
      <c r="C389" s="193">
        <v>2</v>
      </c>
      <c r="D389" s="193">
        <v>78311</v>
      </c>
      <c r="E389" s="194" t="s">
        <v>777</v>
      </c>
      <c r="F389" s="109">
        <v>6561</v>
      </c>
      <c r="G389" s="109">
        <v>6513</v>
      </c>
      <c r="H389" s="109">
        <f t="shared" ref="H389:H452" si="6">F389-G389</f>
        <v>48</v>
      </c>
      <c r="I389" s="109">
        <v>4199</v>
      </c>
      <c r="J389" s="167"/>
      <c r="K389" s="167"/>
    </row>
    <row r="390" spans="1:11">
      <c r="A390" s="193">
        <v>6</v>
      </c>
      <c r="B390" s="193">
        <v>5</v>
      </c>
      <c r="C390" s="193">
        <v>2</v>
      </c>
      <c r="D390" s="193">
        <v>78312</v>
      </c>
      <c r="E390" s="194" t="s">
        <v>778</v>
      </c>
      <c r="F390" s="196">
        <v>1942</v>
      </c>
      <c r="G390" s="196">
        <v>1940</v>
      </c>
      <c r="H390" s="109">
        <f t="shared" si="6"/>
        <v>2</v>
      </c>
      <c r="I390" s="109">
        <v>1975</v>
      </c>
      <c r="J390" s="167"/>
      <c r="K390" s="167"/>
    </row>
    <row r="391" spans="1:11">
      <c r="A391" s="193">
        <v>6</v>
      </c>
      <c r="B391" s="193">
        <v>5</v>
      </c>
      <c r="C391" s="193">
        <v>2</v>
      </c>
      <c r="D391" s="193">
        <v>78314</v>
      </c>
      <c r="E391" s="194" t="s">
        <v>780</v>
      </c>
      <c r="F391" s="109">
        <v>6000</v>
      </c>
      <c r="G391" s="109">
        <v>0</v>
      </c>
      <c r="H391" s="109">
        <f t="shared" si="6"/>
        <v>6000</v>
      </c>
      <c r="I391" s="109">
        <v>0</v>
      </c>
      <c r="J391" s="167"/>
      <c r="K391" s="167"/>
    </row>
    <row r="392" spans="1:11">
      <c r="A392" s="193">
        <v>6</v>
      </c>
      <c r="B392" s="193">
        <v>5</v>
      </c>
      <c r="C392" s="193">
        <v>2</v>
      </c>
      <c r="D392" s="193">
        <v>78315</v>
      </c>
      <c r="E392" s="194" t="s">
        <v>781</v>
      </c>
      <c r="F392" s="196">
        <v>5378</v>
      </c>
      <c r="G392" s="196">
        <v>5378</v>
      </c>
      <c r="H392" s="109">
        <f t="shared" si="6"/>
        <v>0</v>
      </c>
      <c r="I392" s="109">
        <v>8489</v>
      </c>
      <c r="J392" s="167"/>
      <c r="K392" s="167"/>
    </row>
    <row r="393" spans="1:11">
      <c r="A393" s="193">
        <v>6</v>
      </c>
      <c r="B393" s="193">
        <v>5</v>
      </c>
      <c r="C393" s="193">
        <v>2</v>
      </c>
      <c r="D393" s="193">
        <v>78317</v>
      </c>
      <c r="E393" s="194" t="s">
        <v>662</v>
      </c>
      <c r="F393" s="109">
        <v>0</v>
      </c>
      <c r="G393" s="109">
        <v>0</v>
      </c>
      <c r="H393" s="109">
        <f t="shared" si="6"/>
        <v>0</v>
      </c>
      <c r="I393" s="109">
        <v>7590</v>
      </c>
      <c r="J393" s="167"/>
      <c r="K393" s="167"/>
    </row>
    <row r="394" spans="1:11">
      <c r="A394" s="193">
        <v>6</v>
      </c>
      <c r="B394" s="193">
        <v>5</v>
      </c>
      <c r="C394" s="193">
        <v>2</v>
      </c>
      <c r="D394" s="193">
        <v>78320</v>
      </c>
      <c r="E394" s="194" t="s">
        <v>877</v>
      </c>
      <c r="F394" s="196">
        <v>1258</v>
      </c>
      <c r="G394" s="196">
        <v>1257</v>
      </c>
      <c r="H394" s="109">
        <f t="shared" si="6"/>
        <v>1</v>
      </c>
      <c r="I394" s="109">
        <v>193</v>
      </c>
      <c r="J394" s="167"/>
      <c r="K394" s="167"/>
    </row>
    <row r="395" spans="1:11">
      <c r="A395" s="193">
        <v>6</v>
      </c>
      <c r="B395" s="193">
        <v>5</v>
      </c>
      <c r="C395" s="193">
        <v>2</v>
      </c>
      <c r="D395" s="193">
        <v>78321</v>
      </c>
      <c r="E395" s="194" t="s">
        <v>878</v>
      </c>
      <c r="F395" s="196">
        <v>3960</v>
      </c>
      <c r="G395" s="109">
        <v>3960</v>
      </c>
      <c r="H395" s="109">
        <f t="shared" si="6"/>
        <v>0</v>
      </c>
      <c r="I395" s="109">
        <v>3960</v>
      </c>
      <c r="J395" s="167"/>
      <c r="K395" s="167"/>
    </row>
    <row r="396" spans="1:11">
      <c r="A396" s="193">
        <v>6</v>
      </c>
      <c r="B396" s="193">
        <v>5</v>
      </c>
      <c r="C396" s="193">
        <v>2</v>
      </c>
      <c r="D396" s="193">
        <v>78322</v>
      </c>
      <c r="E396" s="194" t="s">
        <v>783</v>
      </c>
      <c r="F396" s="196">
        <v>6894</v>
      </c>
      <c r="G396" s="196">
        <v>7964</v>
      </c>
      <c r="H396" s="109">
        <f t="shared" si="6"/>
        <v>-1070</v>
      </c>
      <c r="I396" s="109">
        <v>38246</v>
      </c>
      <c r="J396" s="167"/>
      <c r="K396" s="167"/>
    </row>
    <row r="397" spans="1:11">
      <c r="A397" s="193">
        <v>6</v>
      </c>
      <c r="B397" s="193">
        <v>5</v>
      </c>
      <c r="C397" s="193">
        <v>2</v>
      </c>
      <c r="D397" s="193">
        <v>78323</v>
      </c>
      <c r="E397" s="194" t="s">
        <v>784</v>
      </c>
      <c r="F397" s="109">
        <v>3945</v>
      </c>
      <c r="G397" s="196">
        <v>679</v>
      </c>
      <c r="H397" s="109">
        <f t="shared" si="6"/>
        <v>3266</v>
      </c>
      <c r="I397" s="109">
        <v>7508</v>
      </c>
      <c r="J397" s="167"/>
      <c r="K397" s="167"/>
    </row>
    <row r="398" spans="1:11">
      <c r="A398" s="193">
        <v>6</v>
      </c>
      <c r="B398" s="193">
        <v>5</v>
      </c>
      <c r="C398" s="193">
        <v>2</v>
      </c>
      <c r="D398" s="193">
        <v>78325</v>
      </c>
      <c r="E398" s="194" t="s">
        <v>879</v>
      </c>
      <c r="F398" s="196">
        <v>121</v>
      </c>
      <c r="G398" s="196">
        <v>121</v>
      </c>
      <c r="H398" s="109">
        <f t="shared" si="6"/>
        <v>0</v>
      </c>
      <c r="I398" s="109">
        <v>0</v>
      </c>
      <c r="J398" s="167"/>
      <c r="K398" s="167"/>
    </row>
    <row r="399" spans="1:11">
      <c r="A399" s="193">
        <v>6</v>
      </c>
      <c r="B399" s="193">
        <v>5</v>
      </c>
      <c r="C399" s="193">
        <v>2</v>
      </c>
      <c r="D399" s="193">
        <v>78326</v>
      </c>
      <c r="E399" s="194" t="s">
        <v>786</v>
      </c>
      <c r="F399" s="196">
        <v>480</v>
      </c>
      <c r="G399" s="109">
        <v>480</v>
      </c>
      <c r="H399" s="109">
        <f t="shared" si="6"/>
        <v>0</v>
      </c>
      <c r="I399" s="109">
        <v>1589</v>
      </c>
      <c r="J399" s="167"/>
      <c r="K399" s="167"/>
    </row>
    <row r="400" spans="1:11">
      <c r="A400" s="193">
        <v>6</v>
      </c>
      <c r="B400" s="193">
        <v>5</v>
      </c>
      <c r="C400" s="193">
        <v>2</v>
      </c>
      <c r="D400" s="193">
        <v>78329</v>
      </c>
      <c r="E400" s="194" t="s">
        <v>789</v>
      </c>
      <c r="F400" s="196">
        <v>2619</v>
      </c>
      <c r="G400" s="196">
        <v>2618</v>
      </c>
      <c r="H400" s="109">
        <f t="shared" si="6"/>
        <v>1</v>
      </c>
      <c r="I400" s="109">
        <v>3872</v>
      </c>
      <c r="J400" s="167"/>
      <c r="K400" s="167"/>
    </row>
    <row r="401" spans="1:11">
      <c r="A401" s="193">
        <v>6</v>
      </c>
      <c r="B401" s="193">
        <v>5</v>
      </c>
      <c r="C401" s="193">
        <v>2</v>
      </c>
      <c r="D401" s="193">
        <v>78334</v>
      </c>
      <c r="E401" s="194" t="s">
        <v>791</v>
      </c>
      <c r="F401" s="196">
        <v>2045</v>
      </c>
      <c r="G401" s="196">
        <v>1926</v>
      </c>
      <c r="H401" s="109">
        <f t="shared" si="6"/>
        <v>119</v>
      </c>
      <c r="I401" s="109">
        <v>2046</v>
      </c>
      <c r="J401" s="167"/>
      <c r="K401" s="167"/>
    </row>
    <row r="402" spans="1:11">
      <c r="A402" s="193">
        <v>6</v>
      </c>
      <c r="B402" s="193">
        <v>5</v>
      </c>
      <c r="C402" s="193">
        <v>3</v>
      </c>
      <c r="D402" s="193">
        <v>78021</v>
      </c>
      <c r="E402" s="194" t="s">
        <v>255</v>
      </c>
      <c r="F402" s="196">
        <v>1815216</v>
      </c>
      <c r="G402" s="109">
        <v>2112799</v>
      </c>
      <c r="H402" s="109">
        <f t="shared" si="6"/>
        <v>-297583</v>
      </c>
      <c r="I402" s="109">
        <v>1706519</v>
      </c>
      <c r="J402" s="167"/>
      <c r="K402" s="167"/>
    </row>
    <row r="403" spans="1:11">
      <c r="A403" s="193">
        <v>6</v>
      </c>
      <c r="B403" s="193">
        <v>5</v>
      </c>
      <c r="C403" s="193">
        <v>3</v>
      </c>
      <c r="D403" s="193">
        <v>78022</v>
      </c>
      <c r="E403" s="194" t="s">
        <v>256</v>
      </c>
      <c r="F403" s="109">
        <v>21981</v>
      </c>
      <c r="G403" s="196">
        <v>18239</v>
      </c>
      <c r="H403" s="109">
        <f t="shared" si="6"/>
        <v>3742</v>
      </c>
      <c r="I403" s="109">
        <v>1080</v>
      </c>
      <c r="J403" s="167"/>
      <c r="K403" s="167"/>
    </row>
    <row r="404" spans="1:11">
      <c r="A404" s="193">
        <v>6</v>
      </c>
      <c r="B404" s="193">
        <v>5</v>
      </c>
      <c r="C404" s="193">
        <v>3</v>
      </c>
      <c r="D404" s="193">
        <v>78023</v>
      </c>
      <c r="E404" s="194" t="s">
        <v>257</v>
      </c>
      <c r="F404" s="196">
        <v>1093945</v>
      </c>
      <c r="G404" s="196">
        <v>1005506</v>
      </c>
      <c r="H404" s="109">
        <f t="shared" si="6"/>
        <v>88439</v>
      </c>
      <c r="I404" s="109">
        <v>1026217</v>
      </c>
      <c r="J404" s="167"/>
      <c r="K404" s="167"/>
    </row>
    <row r="405" spans="1:11">
      <c r="A405" s="193">
        <v>6</v>
      </c>
      <c r="B405" s="193">
        <v>5</v>
      </c>
      <c r="C405" s="193">
        <v>3</v>
      </c>
      <c r="D405" s="193">
        <v>78024</v>
      </c>
      <c r="E405" s="194" t="s">
        <v>258</v>
      </c>
      <c r="F405" s="196">
        <v>61325</v>
      </c>
      <c r="G405" s="196">
        <v>61085</v>
      </c>
      <c r="H405" s="109">
        <f t="shared" si="6"/>
        <v>240</v>
      </c>
      <c r="I405" s="109">
        <v>50578</v>
      </c>
      <c r="J405" s="167"/>
      <c r="K405" s="167"/>
    </row>
    <row r="406" spans="1:11">
      <c r="A406" s="193">
        <v>6</v>
      </c>
      <c r="B406" s="193">
        <v>5</v>
      </c>
      <c r="C406" s="193">
        <v>3</v>
      </c>
      <c r="D406" s="193">
        <v>78031</v>
      </c>
      <c r="E406" s="194" t="s">
        <v>0</v>
      </c>
      <c r="F406" s="196">
        <v>2390543</v>
      </c>
      <c r="G406" s="196">
        <v>1895925</v>
      </c>
      <c r="H406" s="109">
        <f t="shared" si="6"/>
        <v>494618</v>
      </c>
      <c r="I406" s="109">
        <v>1491275</v>
      </c>
      <c r="J406" s="167"/>
      <c r="K406" s="167"/>
    </row>
    <row r="407" spans="1:11">
      <c r="A407" s="193">
        <v>6</v>
      </c>
      <c r="B407" s="193">
        <v>5</v>
      </c>
      <c r="C407" s="193">
        <v>3</v>
      </c>
      <c r="D407" s="193">
        <v>78034</v>
      </c>
      <c r="E407" s="194" t="s">
        <v>259</v>
      </c>
      <c r="F407" s="196">
        <v>7128276</v>
      </c>
      <c r="G407" s="196">
        <v>15180226</v>
      </c>
      <c r="H407" s="109">
        <f t="shared" si="6"/>
        <v>-8051950</v>
      </c>
      <c r="I407" s="109">
        <v>15027482</v>
      </c>
      <c r="J407" s="167"/>
      <c r="K407" s="167"/>
    </row>
    <row r="408" spans="1:11">
      <c r="A408" s="193">
        <v>6</v>
      </c>
      <c r="B408" s="193">
        <v>5</v>
      </c>
      <c r="C408" s="193">
        <v>3</v>
      </c>
      <c r="D408" s="193">
        <v>78039</v>
      </c>
      <c r="E408" s="194" t="s">
        <v>644</v>
      </c>
      <c r="F408" s="196">
        <v>64340</v>
      </c>
      <c r="G408" s="196">
        <v>64339</v>
      </c>
      <c r="H408" s="109">
        <f t="shared" si="6"/>
        <v>1</v>
      </c>
      <c r="I408" s="109">
        <v>57580</v>
      </c>
      <c r="J408" s="167"/>
      <c r="K408" s="167"/>
    </row>
    <row r="409" spans="1:11">
      <c r="A409" s="193">
        <v>6</v>
      </c>
      <c r="B409" s="193">
        <v>5</v>
      </c>
      <c r="C409" s="193">
        <v>3</v>
      </c>
      <c r="D409" s="193">
        <v>78042</v>
      </c>
      <c r="E409" s="194" t="s">
        <v>261</v>
      </c>
      <c r="F409" s="196">
        <v>2044894</v>
      </c>
      <c r="G409" s="196">
        <v>1726630</v>
      </c>
      <c r="H409" s="109">
        <f t="shared" si="6"/>
        <v>318264</v>
      </c>
      <c r="I409" s="109">
        <v>2619279</v>
      </c>
      <c r="J409" s="167"/>
      <c r="K409" s="167"/>
    </row>
    <row r="410" spans="1:11">
      <c r="A410" s="193">
        <v>6</v>
      </c>
      <c r="B410" s="193">
        <v>5</v>
      </c>
      <c r="C410" s="193">
        <v>3</v>
      </c>
      <c r="D410" s="193">
        <v>78043</v>
      </c>
      <c r="E410" s="194" t="s">
        <v>1</v>
      </c>
      <c r="F410" s="196">
        <v>286320</v>
      </c>
      <c r="G410" s="196">
        <v>300617</v>
      </c>
      <c r="H410" s="109">
        <f t="shared" si="6"/>
        <v>-14297</v>
      </c>
      <c r="I410" s="109">
        <v>159537</v>
      </c>
      <c r="J410" s="167"/>
      <c r="K410" s="167"/>
    </row>
    <row r="411" spans="1:11">
      <c r="A411" s="193">
        <v>6</v>
      </c>
      <c r="B411" s="193">
        <v>5</v>
      </c>
      <c r="C411" s="193">
        <v>4</v>
      </c>
      <c r="D411" s="193">
        <v>78053</v>
      </c>
      <c r="E411" s="194" t="s">
        <v>881</v>
      </c>
      <c r="F411" s="109">
        <v>0</v>
      </c>
      <c r="G411" s="109">
        <v>0</v>
      </c>
      <c r="H411" s="109">
        <f t="shared" si="6"/>
        <v>0</v>
      </c>
      <c r="I411" s="109">
        <v>21056</v>
      </c>
      <c r="J411" s="167"/>
      <c r="K411" s="167"/>
    </row>
    <row r="412" spans="1:11">
      <c r="A412" s="193">
        <v>6</v>
      </c>
      <c r="B412" s="193">
        <v>5</v>
      </c>
      <c r="C412" s="193">
        <v>4</v>
      </c>
      <c r="D412" s="193">
        <v>78055</v>
      </c>
      <c r="E412" s="194" t="s">
        <v>434</v>
      </c>
      <c r="F412" s="196">
        <v>368323</v>
      </c>
      <c r="G412" s="196">
        <v>380058</v>
      </c>
      <c r="H412" s="109">
        <f t="shared" si="6"/>
        <v>-11735</v>
      </c>
      <c r="I412" s="109">
        <v>582914</v>
      </c>
      <c r="J412" s="167"/>
      <c r="K412" s="167"/>
    </row>
    <row r="413" spans="1:11">
      <c r="A413" s="193">
        <v>6</v>
      </c>
      <c r="B413" s="193">
        <v>5</v>
      </c>
      <c r="C413" s="193">
        <v>4</v>
      </c>
      <c r="D413" s="193">
        <v>78056</v>
      </c>
      <c r="E413" s="194" t="s">
        <v>435</v>
      </c>
      <c r="F413" s="196">
        <v>146582</v>
      </c>
      <c r="G413" s="196">
        <v>69986</v>
      </c>
      <c r="H413" s="109">
        <f t="shared" si="6"/>
        <v>76596</v>
      </c>
      <c r="I413" s="109">
        <v>85124</v>
      </c>
      <c r="J413" s="167"/>
      <c r="K413" s="167"/>
    </row>
    <row r="414" spans="1:11">
      <c r="A414" s="193">
        <v>6</v>
      </c>
      <c r="B414" s="193">
        <v>5</v>
      </c>
      <c r="C414" s="193">
        <v>4</v>
      </c>
      <c r="D414" s="193">
        <v>78201</v>
      </c>
      <c r="E414" s="194" t="s">
        <v>882</v>
      </c>
      <c r="F414" s="196">
        <v>1189006</v>
      </c>
      <c r="G414" s="109">
        <v>1081485</v>
      </c>
      <c r="H414" s="109">
        <f t="shared" si="6"/>
        <v>107521</v>
      </c>
      <c r="I414" s="109">
        <v>539783</v>
      </c>
      <c r="J414" s="167"/>
      <c r="K414" s="167"/>
    </row>
    <row r="415" spans="1:11">
      <c r="A415" s="193">
        <v>6</v>
      </c>
      <c r="B415" s="193">
        <v>5</v>
      </c>
      <c r="C415" s="193">
        <v>4</v>
      </c>
      <c r="D415" s="193">
        <v>78202</v>
      </c>
      <c r="E415" s="194" t="s">
        <v>367</v>
      </c>
      <c r="F415" s="196">
        <v>43209</v>
      </c>
      <c r="G415" s="196">
        <v>121954</v>
      </c>
      <c r="H415" s="109">
        <f t="shared" si="6"/>
        <v>-78745</v>
      </c>
      <c r="I415" s="109">
        <v>61097</v>
      </c>
      <c r="J415" s="167"/>
      <c r="K415" s="167"/>
    </row>
    <row r="416" spans="1:11">
      <c r="A416" s="193">
        <v>6</v>
      </c>
      <c r="B416" s="193">
        <v>5</v>
      </c>
      <c r="C416" s="193">
        <v>4</v>
      </c>
      <c r="D416" s="193">
        <v>78203</v>
      </c>
      <c r="E416" s="194" t="s">
        <v>368</v>
      </c>
      <c r="F416" s="196">
        <v>24635</v>
      </c>
      <c r="G416" s="196">
        <v>23773</v>
      </c>
      <c r="H416" s="109">
        <f t="shared" si="6"/>
        <v>862</v>
      </c>
      <c r="I416" s="109">
        <v>62669</v>
      </c>
      <c r="J416" s="167"/>
      <c r="K416" s="167"/>
    </row>
    <row r="417" spans="1:11">
      <c r="A417" s="193">
        <v>6</v>
      </c>
      <c r="B417" s="193">
        <v>5</v>
      </c>
      <c r="C417" s="193">
        <v>4</v>
      </c>
      <c r="D417" s="193">
        <v>78204</v>
      </c>
      <c r="E417" s="194" t="s">
        <v>369</v>
      </c>
      <c r="F417" s="196">
        <v>420517</v>
      </c>
      <c r="G417" s="196">
        <v>394062</v>
      </c>
      <c r="H417" s="109">
        <f t="shared" si="6"/>
        <v>26455</v>
      </c>
      <c r="I417" s="109">
        <v>652734</v>
      </c>
      <c r="J417" s="167"/>
      <c r="K417" s="167"/>
    </row>
    <row r="418" spans="1:11">
      <c r="A418" s="193">
        <v>6</v>
      </c>
      <c r="B418" s="193">
        <v>5</v>
      </c>
      <c r="C418" s="193">
        <v>4</v>
      </c>
      <c r="D418" s="193">
        <v>78205</v>
      </c>
      <c r="E418" s="194" t="s">
        <v>350</v>
      </c>
      <c r="F418" s="196">
        <v>330918</v>
      </c>
      <c r="G418" s="196">
        <v>298079</v>
      </c>
      <c r="H418" s="109">
        <f t="shared" si="6"/>
        <v>32839</v>
      </c>
      <c r="I418" s="109">
        <v>354527</v>
      </c>
      <c r="J418" s="167"/>
      <c r="K418" s="167"/>
    </row>
    <row r="419" spans="1:11">
      <c r="A419" s="193">
        <v>6</v>
      </c>
      <c r="B419" s="193">
        <v>5</v>
      </c>
      <c r="C419" s="193">
        <v>4</v>
      </c>
      <c r="D419" s="193">
        <v>78206</v>
      </c>
      <c r="E419" s="194" t="s">
        <v>793</v>
      </c>
      <c r="F419" s="196">
        <v>27314</v>
      </c>
      <c r="G419" s="196">
        <v>25210</v>
      </c>
      <c r="H419" s="109">
        <f t="shared" si="6"/>
        <v>2104</v>
      </c>
      <c r="I419" s="109">
        <v>21162</v>
      </c>
      <c r="J419" s="167"/>
      <c r="K419" s="167"/>
    </row>
    <row r="420" spans="1:11">
      <c r="A420" s="193">
        <v>6</v>
      </c>
      <c r="B420" s="193">
        <v>5</v>
      </c>
      <c r="C420" s="193">
        <v>4</v>
      </c>
      <c r="D420" s="193">
        <v>78215</v>
      </c>
      <c r="E420" s="194" t="s">
        <v>370</v>
      </c>
      <c r="F420" s="109">
        <v>500</v>
      </c>
      <c r="G420" s="109">
        <v>0</v>
      </c>
      <c r="H420" s="109">
        <f t="shared" si="6"/>
        <v>500</v>
      </c>
      <c r="I420" s="109">
        <v>0</v>
      </c>
      <c r="J420" s="167"/>
      <c r="K420" s="167"/>
    </row>
    <row r="421" spans="1:11">
      <c r="A421" s="193">
        <v>6</v>
      </c>
      <c r="B421" s="193">
        <v>5</v>
      </c>
      <c r="C421" s="193">
        <v>5</v>
      </c>
      <c r="D421" s="193">
        <v>78032</v>
      </c>
      <c r="E421" s="194" t="s">
        <v>262</v>
      </c>
      <c r="F421" s="196">
        <v>41513</v>
      </c>
      <c r="G421" s="196">
        <v>38870</v>
      </c>
      <c r="H421" s="109">
        <f t="shared" si="6"/>
        <v>2643</v>
      </c>
      <c r="I421" s="109">
        <v>23564</v>
      </c>
      <c r="J421" s="167"/>
      <c r="K421" s="167"/>
    </row>
    <row r="422" spans="1:11">
      <c r="A422" s="193">
        <v>6</v>
      </c>
      <c r="B422" s="193">
        <v>5</v>
      </c>
      <c r="C422" s="193">
        <v>5</v>
      </c>
      <c r="D422" s="193">
        <v>78035</v>
      </c>
      <c r="E422" s="194" t="s">
        <v>263</v>
      </c>
      <c r="F422" s="196">
        <v>1520540</v>
      </c>
      <c r="G422" s="196">
        <v>2937392</v>
      </c>
      <c r="H422" s="109">
        <f t="shared" si="6"/>
        <v>-1416852</v>
      </c>
      <c r="I422" s="109">
        <v>1614379</v>
      </c>
      <c r="J422" s="167"/>
      <c r="K422" s="167"/>
    </row>
    <row r="423" spans="1:11">
      <c r="A423" s="193">
        <v>6</v>
      </c>
      <c r="B423" s="193">
        <v>5</v>
      </c>
      <c r="C423" s="193">
        <v>5</v>
      </c>
      <c r="D423" s="193">
        <v>78037</v>
      </c>
      <c r="E423" s="194" t="s">
        <v>308</v>
      </c>
      <c r="F423" s="196">
        <v>11667</v>
      </c>
      <c r="G423" s="196">
        <v>2510</v>
      </c>
      <c r="H423" s="109">
        <f t="shared" si="6"/>
        <v>9157</v>
      </c>
      <c r="I423" s="109">
        <v>3895</v>
      </c>
      <c r="J423" s="167"/>
      <c r="K423" s="167"/>
    </row>
    <row r="424" spans="1:11">
      <c r="A424" s="193">
        <v>6</v>
      </c>
      <c r="B424" s="193">
        <v>5</v>
      </c>
      <c r="C424" s="193">
        <v>5</v>
      </c>
      <c r="D424" s="193">
        <v>78038</v>
      </c>
      <c r="E424" s="194" t="s">
        <v>552</v>
      </c>
      <c r="F424" s="196">
        <v>130161</v>
      </c>
      <c r="G424" s="196">
        <v>128837</v>
      </c>
      <c r="H424" s="109">
        <f t="shared" si="6"/>
        <v>1324</v>
      </c>
      <c r="I424" s="109">
        <v>184633</v>
      </c>
      <c r="J424" s="167"/>
      <c r="K424" s="167"/>
    </row>
    <row r="425" spans="1:11">
      <c r="A425" s="193">
        <v>6</v>
      </c>
      <c r="B425" s="193">
        <v>5</v>
      </c>
      <c r="C425" s="193">
        <v>5</v>
      </c>
      <c r="D425" s="193">
        <v>78041</v>
      </c>
      <c r="E425" s="194" t="s">
        <v>260</v>
      </c>
      <c r="F425" s="196">
        <v>61635</v>
      </c>
      <c r="G425" s="196">
        <v>44784</v>
      </c>
      <c r="H425" s="109">
        <f t="shared" si="6"/>
        <v>16851</v>
      </c>
      <c r="I425" s="109">
        <v>15792</v>
      </c>
      <c r="J425" s="167"/>
      <c r="K425" s="167"/>
    </row>
    <row r="426" spans="1:11">
      <c r="A426" s="193">
        <v>6</v>
      </c>
      <c r="B426" s="193">
        <v>5</v>
      </c>
      <c r="C426" s="193">
        <v>5</v>
      </c>
      <c r="D426" s="193">
        <v>78043</v>
      </c>
      <c r="E426" s="194" t="s">
        <v>1</v>
      </c>
      <c r="F426" s="109">
        <v>0</v>
      </c>
      <c r="G426" s="109">
        <v>0</v>
      </c>
      <c r="H426" s="109">
        <f t="shared" si="6"/>
        <v>0</v>
      </c>
      <c r="I426" s="109">
        <v>35</v>
      </c>
      <c r="J426" s="167"/>
      <c r="K426" s="167"/>
    </row>
    <row r="427" spans="1:11">
      <c r="A427" s="193">
        <v>6</v>
      </c>
      <c r="B427" s="193">
        <v>5</v>
      </c>
      <c r="C427" s="193">
        <v>5</v>
      </c>
      <c r="D427" s="193">
        <v>78044</v>
      </c>
      <c r="E427" s="194" t="s">
        <v>264</v>
      </c>
      <c r="F427" s="196">
        <v>34490</v>
      </c>
      <c r="G427" s="196">
        <v>33489</v>
      </c>
      <c r="H427" s="109">
        <f t="shared" si="6"/>
        <v>1001</v>
      </c>
      <c r="I427" s="109">
        <v>76058</v>
      </c>
      <c r="J427" s="167"/>
      <c r="K427" s="167"/>
    </row>
    <row r="428" spans="1:11">
      <c r="A428" s="193">
        <v>6</v>
      </c>
      <c r="B428" s="193">
        <v>5</v>
      </c>
      <c r="C428" s="193">
        <v>5</v>
      </c>
      <c r="D428" s="193">
        <v>78045</v>
      </c>
      <c r="E428" s="194" t="s">
        <v>883</v>
      </c>
      <c r="F428" s="196">
        <v>67377</v>
      </c>
      <c r="G428" s="196">
        <v>8132</v>
      </c>
      <c r="H428" s="109">
        <f t="shared" si="6"/>
        <v>59245</v>
      </c>
      <c r="I428" s="109">
        <v>46824</v>
      </c>
      <c r="J428" s="167"/>
      <c r="K428" s="167"/>
    </row>
    <row r="429" spans="1:11">
      <c r="A429" s="193">
        <v>6</v>
      </c>
      <c r="B429" s="193">
        <v>5</v>
      </c>
      <c r="C429" s="193">
        <v>5</v>
      </c>
      <c r="D429" s="193">
        <v>78046</v>
      </c>
      <c r="E429" s="194" t="s">
        <v>265</v>
      </c>
      <c r="F429" s="196">
        <v>2461159</v>
      </c>
      <c r="G429" s="196">
        <v>2972134</v>
      </c>
      <c r="H429" s="109">
        <f t="shared" si="6"/>
        <v>-510975</v>
      </c>
      <c r="I429" s="109">
        <v>2154630</v>
      </c>
      <c r="J429" s="167"/>
      <c r="K429" s="167"/>
    </row>
    <row r="430" spans="1:11">
      <c r="A430" s="193">
        <v>6</v>
      </c>
      <c r="B430" s="193">
        <v>5</v>
      </c>
      <c r="C430" s="193">
        <v>5</v>
      </c>
      <c r="D430" s="193">
        <v>78047</v>
      </c>
      <c r="E430" s="194" t="s">
        <v>266</v>
      </c>
      <c r="F430" s="196">
        <v>511976</v>
      </c>
      <c r="G430" s="196">
        <v>339454</v>
      </c>
      <c r="H430" s="109">
        <f t="shared" si="6"/>
        <v>172522</v>
      </c>
      <c r="I430" s="109">
        <v>221055</v>
      </c>
      <c r="J430" s="167"/>
      <c r="K430" s="167"/>
    </row>
    <row r="431" spans="1:11">
      <c r="A431" s="193">
        <v>6</v>
      </c>
      <c r="B431" s="193">
        <v>5</v>
      </c>
      <c r="C431" s="193">
        <v>5</v>
      </c>
      <c r="D431" s="193">
        <v>78048</v>
      </c>
      <c r="E431" s="194" t="s">
        <v>794</v>
      </c>
      <c r="F431" s="196">
        <v>435598</v>
      </c>
      <c r="G431" s="196">
        <v>250284</v>
      </c>
      <c r="H431" s="109">
        <f t="shared" si="6"/>
        <v>185314</v>
      </c>
      <c r="I431" s="109">
        <v>152877</v>
      </c>
      <c r="J431" s="167"/>
      <c r="K431" s="167"/>
    </row>
    <row r="432" spans="1:11">
      <c r="A432" s="193">
        <v>6</v>
      </c>
      <c r="B432" s="193">
        <v>5</v>
      </c>
      <c r="C432" s="193">
        <v>5</v>
      </c>
      <c r="D432" s="193">
        <v>78998</v>
      </c>
      <c r="E432" s="194" t="s">
        <v>267</v>
      </c>
      <c r="F432" s="109">
        <v>0</v>
      </c>
      <c r="G432" s="196">
        <v>26</v>
      </c>
      <c r="H432" s="109">
        <f t="shared" si="6"/>
        <v>-26</v>
      </c>
      <c r="I432" s="109">
        <v>78</v>
      </c>
      <c r="J432" s="167"/>
      <c r="K432" s="167"/>
    </row>
    <row r="433" spans="1:11">
      <c r="A433" s="193">
        <v>6</v>
      </c>
      <c r="B433" s="193">
        <v>5</v>
      </c>
      <c r="C433" s="193">
        <v>5</v>
      </c>
      <c r="D433" s="193">
        <v>78999</v>
      </c>
      <c r="E433" s="194" t="s">
        <v>134</v>
      </c>
      <c r="F433" s="196">
        <v>1438126</v>
      </c>
      <c r="G433" s="196">
        <v>2602517</v>
      </c>
      <c r="H433" s="109">
        <f t="shared" si="6"/>
        <v>-1164391</v>
      </c>
      <c r="I433" s="109">
        <v>2163679</v>
      </c>
      <c r="J433" s="167"/>
      <c r="K433" s="167"/>
    </row>
    <row r="434" spans="1:11">
      <c r="A434" s="193">
        <v>6</v>
      </c>
      <c r="B434" s="193">
        <v>5</v>
      </c>
      <c r="C434" s="193">
        <v>6</v>
      </c>
      <c r="D434" s="193">
        <v>78048</v>
      </c>
      <c r="E434" s="194" t="s">
        <v>794</v>
      </c>
      <c r="F434" s="196">
        <v>787</v>
      </c>
      <c r="G434" s="109">
        <v>0</v>
      </c>
      <c r="H434" s="109">
        <f t="shared" si="6"/>
        <v>787</v>
      </c>
      <c r="I434" s="109">
        <v>0</v>
      </c>
      <c r="J434" s="167"/>
      <c r="K434" s="167"/>
    </row>
    <row r="435" spans="1:11">
      <c r="A435" s="193">
        <v>6</v>
      </c>
      <c r="B435" s="193">
        <v>5</v>
      </c>
      <c r="C435" s="193">
        <v>6</v>
      </c>
      <c r="D435" s="193">
        <v>78049</v>
      </c>
      <c r="E435" s="194" t="s">
        <v>795</v>
      </c>
      <c r="F435" s="109">
        <v>411583</v>
      </c>
      <c r="G435" s="196">
        <v>411582</v>
      </c>
      <c r="H435" s="109">
        <f t="shared" si="6"/>
        <v>1</v>
      </c>
      <c r="I435" s="109">
        <v>375261</v>
      </c>
      <c r="J435" s="167"/>
      <c r="K435" s="167"/>
    </row>
    <row r="436" spans="1:11">
      <c r="A436" s="193">
        <v>6</v>
      </c>
      <c r="B436" s="193">
        <v>5</v>
      </c>
      <c r="C436" s="193">
        <v>6</v>
      </c>
      <c r="D436" s="193">
        <v>78091</v>
      </c>
      <c r="E436" s="194" t="s">
        <v>268</v>
      </c>
      <c r="F436" s="196">
        <v>125140</v>
      </c>
      <c r="G436" s="196">
        <v>633901</v>
      </c>
      <c r="H436" s="109">
        <f t="shared" si="6"/>
        <v>-508761</v>
      </c>
      <c r="I436" s="109">
        <v>234918</v>
      </c>
      <c r="J436" s="167"/>
      <c r="K436" s="167"/>
    </row>
    <row r="437" spans="1:11">
      <c r="A437" s="193">
        <v>6</v>
      </c>
      <c r="B437" s="193">
        <v>5</v>
      </c>
      <c r="C437" s="193">
        <v>6</v>
      </c>
      <c r="D437" s="193">
        <v>78092</v>
      </c>
      <c r="E437" s="194" t="s">
        <v>269</v>
      </c>
      <c r="F437" s="196">
        <v>86809</v>
      </c>
      <c r="G437" s="196">
        <v>43878</v>
      </c>
      <c r="H437" s="109">
        <f t="shared" si="6"/>
        <v>42931</v>
      </c>
      <c r="I437" s="109">
        <v>17807</v>
      </c>
      <c r="J437" s="167"/>
      <c r="K437" s="167"/>
    </row>
    <row r="438" spans="1:11">
      <c r="A438" s="193">
        <v>6</v>
      </c>
      <c r="B438" s="193">
        <v>5</v>
      </c>
      <c r="C438" s="193">
        <v>6</v>
      </c>
      <c r="D438" s="193">
        <v>78094</v>
      </c>
      <c r="E438" s="194" t="s">
        <v>270</v>
      </c>
      <c r="F438" s="196">
        <v>150000</v>
      </c>
      <c r="G438" s="196">
        <v>596046</v>
      </c>
      <c r="H438" s="109">
        <f t="shared" si="6"/>
        <v>-446046</v>
      </c>
      <c r="I438" s="109">
        <v>279465</v>
      </c>
      <c r="J438" s="167"/>
      <c r="K438" s="167"/>
    </row>
    <row r="439" spans="1:11">
      <c r="A439" s="193">
        <v>6</v>
      </c>
      <c r="B439" s="193">
        <v>5</v>
      </c>
      <c r="C439" s="193">
        <v>6</v>
      </c>
      <c r="D439" s="193">
        <v>78111</v>
      </c>
      <c r="E439" s="194" t="s">
        <v>796</v>
      </c>
      <c r="F439" s="109">
        <v>106053</v>
      </c>
      <c r="G439" s="196">
        <v>7788</v>
      </c>
      <c r="H439" s="109">
        <f t="shared" si="6"/>
        <v>98265</v>
      </c>
      <c r="I439" s="109">
        <v>7788</v>
      </c>
      <c r="J439" s="167"/>
      <c r="K439" s="167"/>
    </row>
    <row r="440" spans="1:11">
      <c r="A440" s="193">
        <v>6</v>
      </c>
      <c r="B440" s="193">
        <v>5</v>
      </c>
      <c r="C440" s="193">
        <v>6</v>
      </c>
      <c r="D440" s="193">
        <v>78112</v>
      </c>
      <c r="E440" s="194" t="s">
        <v>271</v>
      </c>
      <c r="F440" s="196">
        <v>10000</v>
      </c>
      <c r="G440" s="109">
        <v>0</v>
      </c>
      <c r="H440" s="109">
        <f t="shared" si="6"/>
        <v>10000</v>
      </c>
      <c r="I440" s="109">
        <v>439</v>
      </c>
      <c r="J440" s="167"/>
      <c r="K440" s="167"/>
    </row>
    <row r="441" spans="1:11">
      <c r="A441" s="193">
        <v>6</v>
      </c>
      <c r="B441" s="193">
        <v>5</v>
      </c>
      <c r="C441" s="193">
        <v>6</v>
      </c>
      <c r="D441" s="193">
        <v>78113</v>
      </c>
      <c r="E441" s="194" t="s">
        <v>645</v>
      </c>
      <c r="F441" s="109">
        <v>586405</v>
      </c>
      <c r="G441" s="109">
        <v>566682</v>
      </c>
      <c r="H441" s="109">
        <f t="shared" si="6"/>
        <v>19723</v>
      </c>
      <c r="I441" s="109">
        <v>399584</v>
      </c>
      <c r="J441" s="167"/>
      <c r="K441" s="167"/>
    </row>
    <row r="442" spans="1:11">
      <c r="A442" s="193">
        <v>6</v>
      </c>
      <c r="B442" s="193">
        <v>5</v>
      </c>
      <c r="C442" s="193">
        <v>6</v>
      </c>
      <c r="D442" s="193">
        <v>78998</v>
      </c>
      <c r="E442" s="194" t="s">
        <v>267</v>
      </c>
      <c r="F442" s="109">
        <v>0</v>
      </c>
      <c r="G442" s="109">
        <v>0</v>
      </c>
      <c r="H442" s="109">
        <f t="shared" si="6"/>
        <v>0</v>
      </c>
      <c r="I442" s="109">
        <v>1630</v>
      </c>
      <c r="J442" s="167"/>
      <c r="K442" s="167"/>
    </row>
    <row r="443" spans="1:11">
      <c r="A443" s="193">
        <v>6</v>
      </c>
      <c r="B443" s="193">
        <v>5</v>
      </c>
      <c r="C443" s="193">
        <v>6</v>
      </c>
      <c r="D443" s="193">
        <v>78999</v>
      </c>
      <c r="E443" s="194" t="s">
        <v>134</v>
      </c>
      <c r="F443" s="196">
        <v>773849</v>
      </c>
      <c r="G443" s="196">
        <v>801021</v>
      </c>
      <c r="H443" s="109">
        <f t="shared" si="6"/>
        <v>-27172</v>
      </c>
      <c r="I443" s="109">
        <v>401605</v>
      </c>
      <c r="J443" s="167"/>
      <c r="K443" s="167"/>
    </row>
    <row r="444" spans="1:11">
      <c r="A444" s="193">
        <v>6</v>
      </c>
      <c r="B444" s="193">
        <v>6</v>
      </c>
      <c r="C444" s="193">
        <v>1</v>
      </c>
      <c r="D444" s="193">
        <v>63014</v>
      </c>
      <c r="E444" s="194" t="s">
        <v>207</v>
      </c>
      <c r="F444" s="109">
        <v>22500000</v>
      </c>
      <c r="G444" s="196">
        <v>23942123</v>
      </c>
      <c r="H444" s="109">
        <f t="shared" si="6"/>
        <v>-1442123</v>
      </c>
      <c r="I444" s="109">
        <v>22386119</v>
      </c>
      <c r="J444" s="167"/>
      <c r="K444" s="167"/>
    </row>
    <row r="445" spans="1:11">
      <c r="A445" s="193">
        <v>6</v>
      </c>
      <c r="B445" s="193">
        <v>6</v>
      </c>
      <c r="C445" s="193">
        <v>1</v>
      </c>
      <c r="D445" s="193">
        <v>81901</v>
      </c>
      <c r="E445" s="194" t="s">
        <v>884</v>
      </c>
      <c r="F445" s="109">
        <v>728128450</v>
      </c>
      <c r="G445" s="196">
        <v>650994280</v>
      </c>
      <c r="H445" s="109">
        <f t="shared" si="6"/>
        <v>77134170</v>
      </c>
      <c r="I445" s="109">
        <v>601505032</v>
      </c>
      <c r="J445" s="167"/>
      <c r="K445" s="167"/>
    </row>
    <row r="446" spans="1:11">
      <c r="A446" s="193">
        <v>6</v>
      </c>
      <c r="B446" s="193">
        <v>6</v>
      </c>
      <c r="C446" s="193">
        <v>1</v>
      </c>
      <c r="D446" s="193">
        <v>81902</v>
      </c>
      <c r="E446" s="194" t="s">
        <v>272</v>
      </c>
      <c r="F446" s="109">
        <v>0</v>
      </c>
      <c r="G446" s="196">
        <v>93491</v>
      </c>
      <c r="H446" s="109">
        <f t="shared" si="6"/>
        <v>-93491</v>
      </c>
      <c r="I446" s="109">
        <v>93491</v>
      </c>
      <c r="J446" s="167"/>
      <c r="K446" s="167"/>
    </row>
    <row r="447" spans="1:11">
      <c r="A447" s="193">
        <v>6</v>
      </c>
      <c r="B447" s="193">
        <v>6</v>
      </c>
      <c r="C447" s="193">
        <v>1</v>
      </c>
      <c r="D447" s="193">
        <v>81904</v>
      </c>
      <c r="E447" s="194" t="s">
        <v>646</v>
      </c>
      <c r="F447" s="196">
        <v>2658324</v>
      </c>
      <c r="G447" s="196">
        <v>2658324</v>
      </c>
      <c r="H447" s="109">
        <f t="shared" si="6"/>
        <v>0</v>
      </c>
      <c r="I447" s="109">
        <v>2628824</v>
      </c>
      <c r="J447" s="167"/>
      <c r="K447" s="167"/>
    </row>
    <row r="448" spans="1:11">
      <c r="A448" s="193">
        <v>6</v>
      </c>
      <c r="B448" s="193">
        <v>6</v>
      </c>
      <c r="C448" s="193">
        <v>7</v>
      </c>
      <c r="D448" s="193">
        <v>99999</v>
      </c>
      <c r="E448" s="194" t="s">
        <v>797</v>
      </c>
      <c r="F448" s="196">
        <v>198848</v>
      </c>
      <c r="G448" s="109">
        <v>0</v>
      </c>
      <c r="H448" s="109">
        <f t="shared" si="6"/>
        <v>198848</v>
      </c>
      <c r="I448" s="109">
        <v>0</v>
      </c>
      <c r="J448" s="167"/>
      <c r="K448" s="167"/>
    </row>
    <row r="449" spans="1:11">
      <c r="A449" s="193">
        <v>6</v>
      </c>
      <c r="B449" s="193">
        <v>7</v>
      </c>
      <c r="C449" s="193">
        <v>3</v>
      </c>
      <c r="D449" s="193">
        <v>80017</v>
      </c>
      <c r="E449" s="194" t="s">
        <v>885</v>
      </c>
      <c r="F449" s="196">
        <v>153540634</v>
      </c>
      <c r="G449" s="196">
        <v>193058075</v>
      </c>
      <c r="H449" s="109">
        <f t="shared" si="6"/>
        <v>-39517441</v>
      </c>
      <c r="I449" s="109">
        <v>172430169</v>
      </c>
      <c r="J449" s="167"/>
      <c r="K449" s="167"/>
    </row>
    <row r="450" spans="1:11">
      <c r="A450" s="193">
        <v>6</v>
      </c>
      <c r="B450" s="193">
        <v>7</v>
      </c>
      <c r="C450" s="193">
        <v>3</v>
      </c>
      <c r="D450" s="193">
        <v>80018</v>
      </c>
      <c r="E450" s="194" t="s">
        <v>886</v>
      </c>
      <c r="F450" s="109">
        <v>61468800</v>
      </c>
      <c r="G450" s="109">
        <v>57493487</v>
      </c>
      <c r="H450" s="109">
        <f t="shared" si="6"/>
        <v>3975313</v>
      </c>
      <c r="I450" s="109">
        <v>41015421</v>
      </c>
      <c r="J450" s="167"/>
      <c r="K450" s="167"/>
    </row>
    <row r="451" spans="1:11">
      <c r="A451" s="193">
        <v>6</v>
      </c>
      <c r="B451" s="193">
        <v>7</v>
      </c>
      <c r="C451" s="193">
        <v>3</v>
      </c>
      <c r="D451" s="193">
        <v>80019</v>
      </c>
      <c r="E451" s="194" t="s">
        <v>887</v>
      </c>
      <c r="F451" s="109">
        <v>33703907</v>
      </c>
      <c r="G451" s="196">
        <v>51724054</v>
      </c>
      <c r="H451" s="109">
        <f t="shared" si="6"/>
        <v>-18020147</v>
      </c>
      <c r="I451" s="109">
        <v>8671507</v>
      </c>
      <c r="J451" s="167"/>
      <c r="K451" s="167"/>
    </row>
    <row r="452" spans="1:11">
      <c r="A452" s="193">
        <v>6</v>
      </c>
      <c r="B452" s="193">
        <v>7</v>
      </c>
      <c r="C452" s="193">
        <v>3</v>
      </c>
      <c r="D452" s="193">
        <v>80022</v>
      </c>
      <c r="E452" s="194" t="s">
        <v>587</v>
      </c>
      <c r="F452" s="196">
        <v>6415730</v>
      </c>
      <c r="G452" s="196">
        <v>6489912</v>
      </c>
      <c r="H452" s="109">
        <f t="shared" si="6"/>
        <v>-74182</v>
      </c>
      <c r="I452" s="109">
        <v>6405767</v>
      </c>
      <c r="J452" s="167"/>
      <c r="K452" s="167"/>
    </row>
    <row r="453" spans="1:11">
      <c r="A453" s="193">
        <v>6</v>
      </c>
      <c r="B453" s="193">
        <v>7</v>
      </c>
      <c r="C453" s="193">
        <v>3</v>
      </c>
      <c r="D453" s="193">
        <v>80023</v>
      </c>
      <c r="E453" s="194" t="s">
        <v>273</v>
      </c>
      <c r="F453" s="196">
        <v>717713</v>
      </c>
      <c r="G453" s="109">
        <v>769309</v>
      </c>
      <c r="H453" s="109">
        <f t="shared" ref="H453:H478" si="7">F453-G453</f>
        <v>-51596</v>
      </c>
      <c r="I453" s="109">
        <v>859773</v>
      </c>
      <c r="J453" s="167"/>
      <c r="K453" s="167"/>
    </row>
    <row r="454" spans="1:11">
      <c r="A454" s="193">
        <v>6</v>
      </c>
      <c r="B454" s="193">
        <v>7</v>
      </c>
      <c r="C454" s="193">
        <v>3</v>
      </c>
      <c r="D454" s="193">
        <v>80024</v>
      </c>
      <c r="E454" s="194" t="s">
        <v>274</v>
      </c>
      <c r="F454" s="196">
        <v>5716914</v>
      </c>
      <c r="G454" s="196">
        <v>3814874</v>
      </c>
      <c r="H454" s="109">
        <f t="shared" si="7"/>
        <v>1902040</v>
      </c>
      <c r="I454" s="109">
        <v>2954567</v>
      </c>
      <c r="J454" s="167"/>
      <c r="K454" s="167"/>
    </row>
    <row r="455" spans="1:11">
      <c r="A455" s="193">
        <v>6</v>
      </c>
      <c r="B455" s="193">
        <v>7</v>
      </c>
      <c r="C455" s="193">
        <v>3</v>
      </c>
      <c r="D455" s="193">
        <v>80025</v>
      </c>
      <c r="E455" s="194" t="s">
        <v>275</v>
      </c>
      <c r="F455" s="109">
        <v>0</v>
      </c>
      <c r="G455" s="196">
        <v>931795</v>
      </c>
      <c r="H455" s="109">
        <f t="shared" si="7"/>
        <v>-931795</v>
      </c>
      <c r="I455" s="109">
        <v>1988223</v>
      </c>
      <c r="J455" s="167"/>
      <c r="K455" s="167"/>
    </row>
    <row r="456" spans="1:11">
      <c r="A456" s="193">
        <v>6</v>
      </c>
      <c r="B456" s="193">
        <v>7</v>
      </c>
      <c r="C456" s="193">
        <v>3</v>
      </c>
      <c r="D456" s="193">
        <v>80034</v>
      </c>
      <c r="E456" s="194" t="s">
        <v>588</v>
      </c>
      <c r="F456" s="109">
        <v>0</v>
      </c>
      <c r="G456" s="196">
        <v>14850828</v>
      </c>
      <c r="H456" s="109">
        <f t="shared" si="7"/>
        <v>-14850828</v>
      </c>
      <c r="I456" s="109">
        <v>11353957</v>
      </c>
      <c r="J456" s="167"/>
      <c r="K456" s="167"/>
    </row>
    <row r="457" spans="1:11">
      <c r="A457" s="193">
        <v>6</v>
      </c>
      <c r="B457" s="193">
        <v>7</v>
      </c>
      <c r="C457" s="193">
        <v>3</v>
      </c>
      <c r="D457" s="193">
        <v>80035</v>
      </c>
      <c r="E457" s="194" t="s">
        <v>371</v>
      </c>
      <c r="F457" s="196">
        <v>463120307</v>
      </c>
      <c r="G457" s="196">
        <v>419907452</v>
      </c>
      <c r="H457" s="109">
        <f t="shared" si="7"/>
        <v>43212855</v>
      </c>
      <c r="I457" s="109">
        <v>397521613</v>
      </c>
      <c r="J457" s="167"/>
      <c r="K457" s="167"/>
    </row>
    <row r="458" spans="1:11">
      <c r="A458" s="193">
        <v>6</v>
      </c>
      <c r="B458" s="193">
        <v>7</v>
      </c>
      <c r="C458" s="193">
        <v>4</v>
      </c>
      <c r="D458" s="193">
        <v>80011</v>
      </c>
      <c r="E458" s="194" t="s">
        <v>276</v>
      </c>
      <c r="F458" s="196">
        <v>148000000</v>
      </c>
      <c r="G458" s="196">
        <v>153494028</v>
      </c>
      <c r="H458" s="109">
        <f t="shared" si="7"/>
        <v>-5494028</v>
      </c>
      <c r="I458" s="109">
        <v>129186771</v>
      </c>
      <c r="J458" s="167"/>
      <c r="K458" s="167"/>
    </row>
    <row r="459" spans="1:11">
      <c r="A459" s="193">
        <v>6</v>
      </c>
      <c r="B459" s="193">
        <v>7</v>
      </c>
      <c r="C459" s="193">
        <v>4</v>
      </c>
      <c r="D459" s="193">
        <v>80012</v>
      </c>
      <c r="E459" s="194" t="s">
        <v>135</v>
      </c>
      <c r="F459" s="196">
        <v>113791824</v>
      </c>
      <c r="G459" s="196">
        <v>110955901</v>
      </c>
      <c r="H459" s="109">
        <f t="shared" si="7"/>
        <v>2835923</v>
      </c>
      <c r="I459" s="109">
        <v>125879406</v>
      </c>
      <c r="J459" s="167"/>
      <c r="K459" s="167"/>
    </row>
    <row r="460" spans="1:11">
      <c r="A460" s="193">
        <v>6</v>
      </c>
      <c r="B460" s="193">
        <v>7</v>
      </c>
      <c r="C460" s="193">
        <v>4</v>
      </c>
      <c r="D460" s="193">
        <v>80013</v>
      </c>
      <c r="E460" s="194" t="s">
        <v>601</v>
      </c>
      <c r="F460" s="196">
        <v>9579189</v>
      </c>
      <c r="G460" s="196">
        <v>9678058</v>
      </c>
      <c r="H460" s="109">
        <f t="shared" si="7"/>
        <v>-98869</v>
      </c>
      <c r="I460" s="109">
        <v>9658480</v>
      </c>
      <c r="J460" s="167"/>
      <c r="K460" s="167"/>
    </row>
    <row r="461" spans="1:11">
      <c r="A461" s="193">
        <v>6</v>
      </c>
      <c r="B461" s="193">
        <v>7</v>
      </c>
      <c r="C461" s="193">
        <v>4</v>
      </c>
      <c r="D461" s="193">
        <v>80014</v>
      </c>
      <c r="E461" s="194" t="s">
        <v>277</v>
      </c>
      <c r="F461" s="196">
        <v>7193593</v>
      </c>
      <c r="G461" s="196">
        <v>7398341</v>
      </c>
      <c r="H461" s="109">
        <f t="shared" si="7"/>
        <v>-204748</v>
      </c>
      <c r="I461" s="109">
        <v>7924028</v>
      </c>
      <c r="J461" s="167"/>
      <c r="K461" s="167"/>
    </row>
    <row r="462" spans="1:11">
      <c r="A462" s="193">
        <v>6</v>
      </c>
      <c r="B462" s="193">
        <v>7</v>
      </c>
      <c r="C462" s="193">
        <v>4</v>
      </c>
      <c r="D462" s="193">
        <v>80016</v>
      </c>
      <c r="E462" s="194" t="s">
        <v>278</v>
      </c>
      <c r="F462" s="196">
        <v>27751389</v>
      </c>
      <c r="G462" s="196">
        <v>21713889</v>
      </c>
      <c r="H462" s="109">
        <f t="shared" si="7"/>
        <v>6037500</v>
      </c>
      <c r="I462" s="109">
        <v>29375000</v>
      </c>
      <c r="J462" s="167"/>
      <c r="K462" s="167"/>
    </row>
    <row r="463" spans="1:11">
      <c r="A463" s="193">
        <v>6</v>
      </c>
      <c r="B463" s="193">
        <v>7</v>
      </c>
      <c r="C463" s="193">
        <v>5</v>
      </c>
      <c r="D463" s="193">
        <v>81031</v>
      </c>
      <c r="E463" s="194" t="s">
        <v>409</v>
      </c>
      <c r="F463" s="196">
        <v>16000000</v>
      </c>
      <c r="G463" s="196">
        <v>15859570</v>
      </c>
      <c r="H463" s="109">
        <f t="shared" si="7"/>
        <v>140430</v>
      </c>
      <c r="I463" s="109">
        <v>12824101</v>
      </c>
      <c r="J463" s="167"/>
      <c r="K463" s="167"/>
    </row>
    <row r="464" spans="1:11">
      <c r="A464" s="193">
        <v>6</v>
      </c>
      <c r="B464" s="193">
        <v>7</v>
      </c>
      <c r="C464" s="193">
        <v>5</v>
      </c>
      <c r="D464" s="193">
        <v>81032</v>
      </c>
      <c r="E464" s="194" t="s">
        <v>436</v>
      </c>
      <c r="F464" s="196">
        <v>31712128</v>
      </c>
      <c r="G464" s="196">
        <v>31695926</v>
      </c>
      <c r="H464" s="109">
        <f t="shared" si="7"/>
        <v>16202</v>
      </c>
      <c r="I464" s="109">
        <v>31124826</v>
      </c>
      <c r="J464" s="167"/>
      <c r="K464" s="167"/>
    </row>
    <row r="465" spans="1:11">
      <c r="A465" s="193">
        <v>6</v>
      </c>
      <c r="B465" s="193">
        <v>7</v>
      </c>
      <c r="C465" s="193">
        <v>7</v>
      </c>
      <c r="D465" s="193">
        <v>65036</v>
      </c>
      <c r="E465" s="194" t="s">
        <v>763</v>
      </c>
      <c r="F465" s="196">
        <v>70000</v>
      </c>
      <c r="G465" s="196">
        <v>47000</v>
      </c>
      <c r="H465" s="109">
        <f t="shared" si="7"/>
        <v>23000</v>
      </c>
      <c r="I465" s="109">
        <v>44000</v>
      </c>
      <c r="J465" s="167"/>
      <c r="K465" s="167"/>
    </row>
    <row r="466" spans="1:11">
      <c r="A466" s="193">
        <v>6</v>
      </c>
      <c r="B466" s="193">
        <v>7</v>
      </c>
      <c r="C466" s="193">
        <v>7</v>
      </c>
      <c r="D466" s="193">
        <v>81011</v>
      </c>
      <c r="E466" s="194" t="s">
        <v>389</v>
      </c>
      <c r="F466" s="109">
        <v>0</v>
      </c>
      <c r="G466" s="196">
        <v>4235</v>
      </c>
      <c r="H466" s="109">
        <f t="shared" si="7"/>
        <v>-4235</v>
      </c>
      <c r="I466" s="109">
        <v>306710</v>
      </c>
      <c r="J466" s="167"/>
      <c r="K466" s="167"/>
    </row>
    <row r="467" spans="1:11">
      <c r="A467" s="193">
        <v>6</v>
      </c>
      <c r="B467" s="193">
        <v>7</v>
      </c>
      <c r="C467" s="193">
        <v>7</v>
      </c>
      <c r="D467" s="193">
        <v>81012</v>
      </c>
      <c r="E467" s="194" t="s">
        <v>136</v>
      </c>
      <c r="F467" s="196">
        <v>1925200</v>
      </c>
      <c r="G467" s="196">
        <v>1829238</v>
      </c>
      <c r="H467" s="109">
        <f t="shared" si="7"/>
        <v>95962</v>
      </c>
      <c r="I467" s="109">
        <v>1784150</v>
      </c>
      <c r="J467" s="167"/>
      <c r="K467" s="167"/>
    </row>
    <row r="468" spans="1:11">
      <c r="A468" s="193">
        <v>6</v>
      </c>
      <c r="B468" s="193">
        <v>7</v>
      </c>
      <c r="C468" s="193">
        <v>7</v>
      </c>
      <c r="D468" s="193">
        <v>81013</v>
      </c>
      <c r="E468" s="194" t="s">
        <v>137</v>
      </c>
      <c r="F468" s="196">
        <v>20889021</v>
      </c>
      <c r="G468" s="196">
        <v>20889020</v>
      </c>
      <c r="H468" s="109">
        <f t="shared" si="7"/>
        <v>1</v>
      </c>
      <c r="I468" s="109">
        <v>10775147</v>
      </c>
      <c r="J468" s="167"/>
      <c r="K468" s="167"/>
    </row>
    <row r="469" spans="1:11">
      <c r="A469" s="193">
        <v>6</v>
      </c>
      <c r="B469" s="193">
        <v>7</v>
      </c>
      <c r="C469" s="193">
        <v>7</v>
      </c>
      <c r="D469" s="193">
        <v>81015</v>
      </c>
      <c r="E469" s="194" t="s">
        <v>279</v>
      </c>
      <c r="F469" s="196">
        <v>200000</v>
      </c>
      <c r="G469" s="196">
        <v>200000</v>
      </c>
      <c r="H469" s="109">
        <f t="shared" si="7"/>
        <v>0</v>
      </c>
      <c r="I469" s="109">
        <v>200000</v>
      </c>
      <c r="J469" s="167"/>
      <c r="K469" s="167"/>
    </row>
    <row r="470" spans="1:11">
      <c r="A470" s="193">
        <v>6</v>
      </c>
      <c r="B470" s="193">
        <v>7</v>
      </c>
      <c r="C470" s="193">
        <v>7</v>
      </c>
      <c r="D470" s="193">
        <v>81017</v>
      </c>
      <c r="E470" s="194" t="s">
        <v>2</v>
      </c>
      <c r="F470" s="196">
        <v>20681940</v>
      </c>
      <c r="G470" s="196">
        <v>25299566</v>
      </c>
      <c r="H470" s="109">
        <f t="shared" si="7"/>
        <v>-4617626</v>
      </c>
      <c r="I470" s="109">
        <v>23670963</v>
      </c>
      <c r="J470" s="167"/>
      <c r="K470" s="167"/>
    </row>
    <row r="471" spans="1:11">
      <c r="A471" s="193">
        <v>6</v>
      </c>
      <c r="B471" s="193">
        <v>7</v>
      </c>
      <c r="C471" s="193">
        <v>7</v>
      </c>
      <c r="D471" s="193">
        <v>81018</v>
      </c>
      <c r="E471" s="194" t="s">
        <v>437</v>
      </c>
      <c r="F471" s="196">
        <v>134386363</v>
      </c>
      <c r="G471" s="196">
        <v>134386363</v>
      </c>
      <c r="H471" s="109">
        <f t="shared" si="7"/>
        <v>0</v>
      </c>
      <c r="I471" s="109">
        <v>132490003</v>
      </c>
      <c r="J471" s="167"/>
      <c r="K471" s="167"/>
    </row>
    <row r="472" spans="1:11">
      <c r="A472" s="193">
        <v>6</v>
      </c>
      <c r="B472" s="193">
        <v>7</v>
      </c>
      <c r="C472" s="193">
        <v>7</v>
      </c>
      <c r="D472" s="193">
        <v>81019</v>
      </c>
      <c r="E472" s="194" t="s">
        <v>683</v>
      </c>
      <c r="F472" s="196">
        <v>298000000</v>
      </c>
      <c r="G472" s="196">
        <v>292858710</v>
      </c>
      <c r="H472" s="109">
        <f t="shared" si="7"/>
        <v>5141290</v>
      </c>
      <c r="I472" s="109">
        <v>237506799</v>
      </c>
      <c r="J472" s="167"/>
      <c r="K472" s="167"/>
    </row>
    <row r="473" spans="1:11">
      <c r="A473" s="193">
        <v>6</v>
      </c>
      <c r="B473" s="193">
        <v>7</v>
      </c>
      <c r="C473" s="193">
        <v>7</v>
      </c>
      <c r="D473" s="193">
        <v>81023</v>
      </c>
      <c r="E473" s="194" t="s">
        <v>888</v>
      </c>
      <c r="F473" s="196">
        <v>137660</v>
      </c>
      <c r="G473" s="196">
        <v>117890</v>
      </c>
      <c r="H473" s="109">
        <f t="shared" si="7"/>
        <v>19770</v>
      </c>
      <c r="I473" s="109">
        <v>160241</v>
      </c>
      <c r="J473" s="167"/>
      <c r="K473" s="167"/>
    </row>
    <row r="474" spans="1:11">
      <c r="A474" s="193">
        <v>6</v>
      </c>
      <c r="B474" s="193">
        <v>7</v>
      </c>
      <c r="C474" s="193">
        <v>7</v>
      </c>
      <c r="D474" s="193">
        <v>81024</v>
      </c>
      <c r="E474" s="194" t="s">
        <v>889</v>
      </c>
      <c r="F474" s="196">
        <v>70000</v>
      </c>
      <c r="G474" s="196">
        <v>4957</v>
      </c>
      <c r="H474" s="109">
        <f t="shared" si="7"/>
        <v>65043</v>
      </c>
      <c r="I474" s="109">
        <v>58389</v>
      </c>
      <c r="J474" s="167"/>
      <c r="K474" s="167"/>
    </row>
    <row r="475" spans="1:11">
      <c r="A475" s="193">
        <v>6</v>
      </c>
      <c r="B475" s="193">
        <v>7</v>
      </c>
      <c r="C475" s="193">
        <v>7</v>
      </c>
      <c r="D475" s="193">
        <v>81025</v>
      </c>
      <c r="E475" s="194" t="s">
        <v>934</v>
      </c>
      <c r="F475" s="196">
        <v>170000</v>
      </c>
      <c r="G475" s="196">
        <v>74085</v>
      </c>
      <c r="H475" s="109">
        <f t="shared" si="7"/>
        <v>95915</v>
      </c>
      <c r="I475" s="109">
        <v>0</v>
      </c>
      <c r="J475" s="167"/>
      <c r="K475" s="167"/>
    </row>
    <row r="476" spans="1:11">
      <c r="A476" s="193">
        <v>6</v>
      </c>
      <c r="B476" s="193">
        <v>7</v>
      </c>
      <c r="C476" s="193">
        <v>7</v>
      </c>
      <c r="D476" s="193">
        <v>81999</v>
      </c>
      <c r="E476" s="194" t="s">
        <v>280</v>
      </c>
      <c r="F476" s="196">
        <v>857116</v>
      </c>
      <c r="G476" s="196">
        <v>3995674</v>
      </c>
      <c r="H476" s="109">
        <f t="shared" si="7"/>
        <v>-3138558</v>
      </c>
      <c r="I476" s="109">
        <v>2481399</v>
      </c>
      <c r="J476" s="167"/>
      <c r="K476" s="167"/>
    </row>
    <row r="477" spans="1:11">
      <c r="A477" s="193">
        <v>6</v>
      </c>
      <c r="B477" s="193">
        <v>7</v>
      </c>
      <c r="C477" s="193">
        <v>8</v>
      </c>
      <c r="D477" s="193">
        <v>81021</v>
      </c>
      <c r="E477" s="194" t="s">
        <v>138</v>
      </c>
      <c r="F477" s="196">
        <v>13726</v>
      </c>
      <c r="G477" s="196">
        <v>13729</v>
      </c>
      <c r="H477" s="109">
        <f t="shared" si="7"/>
        <v>-3</v>
      </c>
      <c r="I477" s="109">
        <v>41584</v>
      </c>
      <c r="J477" s="167"/>
      <c r="K477" s="167"/>
    </row>
    <row r="478" spans="1:11">
      <c r="A478" s="193">
        <v>6</v>
      </c>
      <c r="B478" s="193">
        <v>7</v>
      </c>
      <c r="C478" s="193">
        <v>9</v>
      </c>
      <c r="D478" s="193">
        <v>81999</v>
      </c>
      <c r="E478" s="194" t="s">
        <v>280</v>
      </c>
      <c r="F478" s="196">
        <v>1460000</v>
      </c>
      <c r="G478" s="196">
        <v>591188</v>
      </c>
      <c r="H478" s="109">
        <f t="shared" si="7"/>
        <v>868812</v>
      </c>
      <c r="I478" s="109">
        <v>905462</v>
      </c>
      <c r="J478" s="167"/>
      <c r="K478" s="167"/>
    </row>
    <row r="479" spans="1:11">
      <c r="A479" s="306" t="s">
        <v>27</v>
      </c>
      <c r="B479" s="306"/>
      <c r="C479" s="306"/>
      <c r="D479" s="306"/>
      <c r="E479" s="306"/>
      <c r="F479" s="138">
        <f>SUM(F5:F478)</f>
        <v>4082741403</v>
      </c>
      <c r="G479" s="138">
        <f>SUM(G5:G478)</f>
        <v>4136468204</v>
      </c>
      <c r="H479" s="138">
        <f>F479-G479</f>
        <v>-53726801</v>
      </c>
      <c r="I479" s="138">
        <f>SUM(I5:I478)</f>
        <v>3761277447</v>
      </c>
      <c r="J479" s="167"/>
      <c r="K479" s="167"/>
    </row>
    <row r="480" spans="1:11">
      <c r="H480" s="91"/>
    </row>
    <row r="481" spans="6:9">
      <c r="F481" s="167"/>
      <c r="G481" s="167"/>
      <c r="H481" s="167"/>
      <c r="I481" s="167"/>
    </row>
    <row r="483" spans="6:9">
      <c r="F483" s="167"/>
      <c r="G483" s="167"/>
      <c r="H483" s="167"/>
      <c r="I483" s="167"/>
    </row>
  </sheetData>
  <mergeCells count="6">
    <mergeCell ref="A479:E479"/>
    <mergeCell ref="A1:I1"/>
    <mergeCell ref="A3:D3"/>
    <mergeCell ref="E3:E4"/>
    <mergeCell ref="F3:H3"/>
    <mergeCell ref="I3:I4"/>
  </mergeCells>
  <phoneticPr fontId="17" type="noConversion"/>
  <printOptions horizontalCentered="1"/>
  <pageMargins left="0.18" right="0.17" top="0.88541666666666696" bottom="0.5" header="0.25" footer="0.5"/>
  <pageSetup scale="99" orientation="portrait" r:id="rId1"/>
  <headerFooter>
    <oddHeader xml:space="preserve">&amp;R&amp;"Times New Roman,Regular"Kingdom of Bahrain
Consolidated Final Account
For The Year Ended 31 December 2025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E18"/>
  <sheetViews>
    <sheetView view="pageBreakPreview" zoomScale="90" zoomScaleNormal="100" zoomScaleSheetLayoutView="90" workbookViewId="0">
      <selection activeCell="Q46" sqref="Q46"/>
    </sheetView>
  </sheetViews>
  <sheetFormatPr defaultRowHeight="12.75"/>
  <cols>
    <col min="1" max="1" width="69.7109375" customWidth="1"/>
    <col min="2" max="3" width="17" bestFit="1" customWidth="1"/>
    <col min="4" max="4" width="10.28515625" bestFit="1" customWidth="1"/>
    <col min="5" max="5" width="17.140625" customWidth="1"/>
  </cols>
  <sheetData>
    <row r="1" spans="1:5" ht="21.75" customHeight="1">
      <c r="A1" s="282" t="s">
        <v>515</v>
      </c>
      <c r="B1" s="283"/>
      <c r="C1" s="283"/>
      <c r="D1" s="293"/>
      <c r="E1" s="293"/>
    </row>
    <row r="2" spans="1:5" ht="15" customHeight="1">
      <c r="A2" s="8"/>
      <c r="B2" s="8"/>
      <c r="C2" s="8"/>
      <c r="D2" s="8"/>
      <c r="E2" s="38" t="s">
        <v>46</v>
      </c>
    </row>
    <row r="3" spans="1:5" ht="55.5" customHeight="1">
      <c r="A3" s="64" t="s">
        <v>281</v>
      </c>
      <c r="B3" s="79" t="s">
        <v>282</v>
      </c>
      <c r="C3" s="79" t="s">
        <v>283</v>
      </c>
      <c r="D3" s="79" t="s">
        <v>64</v>
      </c>
      <c r="E3" s="79" t="s">
        <v>799</v>
      </c>
    </row>
    <row r="4" spans="1:5" ht="25.5" customHeight="1">
      <c r="A4" s="141" t="s">
        <v>294</v>
      </c>
      <c r="B4" s="99">
        <v>417833467</v>
      </c>
      <c r="C4" s="99">
        <v>421580473</v>
      </c>
      <c r="D4" s="100">
        <f>C4/B4*100</f>
        <v>100.89677019576797</v>
      </c>
      <c r="E4" s="99">
        <v>395537804</v>
      </c>
    </row>
    <row r="5" spans="1:5" ht="25.5" customHeight="1">
      <c r="A5" s="86" t="s">
        <v>400</v>
      </c>
      <c r="B5" s="99">
        <v>16380199</v>
      </c>
      <c r="C5" s="99">
        <v>16082049</v>
      </c>
      <c r="D5" s="100">
        <f t="shared" ref="D5:D16" si="0">C5/B5*100</f>
        <v>98.179814543156652</v>
      </c>
      <c r="E5" s="99">
        <v>13790774</v>
      </c>
    </row>
    <row r="6" spans="1:5" ht="25.5" customHeight="1">
      <c r="A6" s="86" t="s">
        <v>936</v>
      </c>
      <c r="B6" s="99">
        <v>312600000</v>
      </c>
      <c r="C6" s="99">
        <v>166082289</v>
      </c>
      <c r="D6" s="100">
        <f t="shared" si="0"/>
        <v>53.129331094049903</v>
      </c>
      <c r="E6" s="99">
        <v>163614829</v>
      </c>
    </row>
    <row r="7" spans="1:5" ht="25.5" customHeight="1">
      <c r="A7" s="141" t="s">
        <v>937</v>
      </c>
      <c r="B7" s="99">
        <v>16000000</v>
      </c>
      <c r="C7" s="99">
        <v>15859570</v>
      </c>
      <c r="D7" s="100">
        <f t="shared" si="0"/>
        <v>99.122312499999992</v>
      </c>
      <c r="E7" s="99">
        <v>12824101</v>
      </c>
    </row>
    <row r="8" spans="1:5" ht="25.5" customHeight="1">
      <c r="A8" s="141" t="s">
        <v>325</v>
      </c>
      <c r="B8" s="99">
        <v>21000000</v>
      </c>
      <c r="C8" s="99">
        <v>20723306</v>
      </c>
      <c r="D8" s="100">
        <f t="shared" si="0"/>
        <v>98.682409523809525</v>
      </c>
      <c r="E8" s="99">
        <v>20732761</v>
      </c>
    </row>
    <row r="9" spans="1:5" ht="25.5" hidden="1" customHeight="1">
      <c r="A9" s="272" t="s">
        <v>382</v>
      </c>
      <c r="B9" s="109">
        <v>0</v>
      </c>
      <c r="C9" s="109">
        <v>0</v>
      </c>
      <c r="D9" s="109">
        <v>0</v>
      </c>
      <c r="E9" s="203">
        <v>0</v>
      </c>
    </row>
    <row r="10" spans="1:5" ht="25.5" customHeight="1">
      <c r="A10" s="142" t="s">
        <v>383</v>
      </c>
      <c r="B10" s="99">
        <v>22500000</v>
      </c>
      <c r="C10" s="99">
        <v>23942123</v>
      </c>
      <c r="D10" s="100">
        <f t="shared" si="0"/>
        <v>106.40943555555555</v>
      </c>
      <c r="E10" s="99">
        <v>22386119</v>
      </c>
    </row>
    <row r="11" spans="1:5" ht="25.5" customHeight="1">
      <c r="A11" s="141" t="s">
        <v>312</v>
      </c>
      <c r="B11" s="99">
        <v>22000000</v>
      </c>
      <c r="C11" s="99">
        <v>23882370</v>
      </c>
      <c r="D11" s="100">
        <f t="shared" si="0"/>
        <v>108.55622727272727</v>
      </c>
      <c r="E11" s="99">
        <v>23929590</v>
      </c>
    </row>
    <row r="12" spans="1:5" ht="25.5" customHeight="1">
      <c r="A12" s="86" t="s">
        <v>401</v>
      </c>
      <c r="B12" s="99">
        <v>298000000</v>
      </c>
      <c r="C12" s="99">
        <v>292858710</v>
      </c>
      <c r="D12" s="100">
        <f t="shared" si="0"/>
        <v>98.274734899328863</v>
      </c>
      <c r="E12" s="99">
        <v>237506799</v>
      </c>
    </row>
    <row r="13" spans="1:5" ht="25.5" customHeight="1">
      <c r="A13" s="141" t="s">
        <v>399</v>
      </c>
      <c r="B13" s="99">
        <v>58000000</v>
      </c>
      <c r="C13" s="99">
        <v>56756874</v>
      </c>
      <c r="D13" s="100">
        <f t="shared" si="0"/>
        <v>97.85667931034483</v>
      </c>
      <c r="E13" s="99">
        <v>58510526</v>
      </c>
    </row>
    <row r="14" spans="1:5" ht="25.5" customHeight="1">
      <c r="A14" s="141" t="s">
        <v>381</v>
      </c>
      <c r="B14" s="99">
        <v>900000</v>
      </c>
      <c r="C14" s="99">
        <v>433366</v>
      </c>
      <c r="D14" s="100">
        <f t="shared" si="0"/>
        <v>48.151777777777774</v>
      </c>
      <c r="E14" s="99">
        <v>420499</v>
      </c>
    </row>
    <row r="15" spans="1:5" ht="25.5" customHeight="1">
      <c r="A15" s="141" t="s">
        <v>361</v>
      </c>
      <c r="B15" s="99">
        <v>1031000000</v>
      </c>
      <c r="C15" s="99">
        <v>1052280003</v>
      </c>
      <c r="D15" s="100">
        <f t="shared" si="0"/>
        <v>102.06401580989331</v>
      </c>
      <c r="E15" s="99">
        <v>945240897</v>
      </c>
    </row>
    <row r="16" spans="1:5" ht="25.5" customHeight="1">
      <c r="A16" s="141" t="s">
        <v>284</v>
      </c>
      <c r="B16" s="99">
        <v>30905004</v>
      </c>
      <c r="C16" s="99">
        <v>103687403</v>
      </c>
      <c r="D16" s="100">
        <f t="shared" si="0"/>
        <v>335.50360647097801</v>
      </c>
      <c r="E16" s="99">
        <v>79996475</v>
      </c>
    </row>
    <row r="17" spans="1:5" ht="21" customHeight="1">
      <c r="A17" s="112" t="s">
        <v>27</v>
      </c>
      <c r="B17" s="139">
        <f>SUM(B4:B16)</f>
        <v>2247118670</v>
      </c>
      <c r="C17" s="139">
        <f>SUM(C4:C16)</f>
        <v>2194168536</v>
      </c>
      <c r="D17" s="140">
        <f>C17/B17*100</f>
        <v>97.643643181514747</v>
      </c>
      <c r="E17" s="139">
        <f>SUM(E4:E16)</f>
        <v>1974491174</v>
      </c>
    </row>
    <row r="18" spans="1:5">
      <c r="A18" s="8"/>
      <c r="B18" s="8"/>
      <c r="C18" s="8"/>
      <c r="D18" s="8"/>
      <c r="E18" s="8"/>
    </row>
  </sheetData>
  <mergeCells count="1">
    <mergeCell ref="A1:E1"/>
  </mergeCells>
  <hyperlinks>
    <hyperlink ref="A8" r:id="rId1" display="https://www.google.com.bh/url?q=http://www.sio.gov.bh/&amp;sa=U&amp;ei=_c6BU5-aAYWo0QWvpIH4Cg&amp;ved=0CB8QFjAA&amp;usg=AFQjCNG3tZdDOSRAwyjqgAtZAL0Ql2FcrQ" xr:uid="{00000000-0004-0000-0A00-000000000000}"/>
  </hyperlinks>
  <printOptions horizontalCentered="1"/>
  <pageMargins left="0.7" right="0.7" top="0.859375" bottom="0.75" header="0.25" footer="0.3"/>
  <pageSetup paperSize="9" orientation="landscape" r:id="rId2"/>
  <headerFooter>
    <oddHeader>&amp;R&amp;"Times New Roman,Regular"Kingdom of Bahrain
Consolidated Final Account
For The Year Ended 31 December 2025</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E44"/>
  <sheetViews>
    <sheetView view="pageBreakPreview" zoomScaleNormal="100" zoomScaleSheetLayoutView="100" workbookViewId="0">
      <selection sqref="A1:E1"/>
    </sheetView>
  </sheetViews>
  <sheetFormatPr defaultColWidth="9.140625" defaultRowHeight="21.75" customHeight="1"/>
  <cols>
    <col min="1" max="1" width="51.7109375" style="8" customWidth="1"/>
    <col min="2" max="3" width="16.7109375" style="29" customWidth="1"/>
    <col min="4" max="4" width="16.7109375" style="50" customWidth="1"/>
    <col min="5" max="5" width="16.7109375" style="29" customWidth="1"/>
    <col min="6" max="16384" width="9.140625" style="8"/>
  </cols>
  <sheetData>
    <row r="1" spans="1:5" s="48" customFormat="1" ht="26.25" customHeight="1">
      <c r="A1" s="301" t="s">
        <v>516</v>
      </c>
      <c r="B1" s="309"/>
      <c r="C1" s="309"/>
      <c r="D1" s="309"/>
      <c r="E1" s="309"/>
    </row>
    <row r="2" spans="1:5" ht="17.25" customHeight="1">
      <c r="A2" s="225"/>
      <c r="B2" s="225"/>
      <c r="C2" s="225"/>
      <c r="D2" s="225"/>
      <c r="E2" s="215" t="s">
        <v>46</v>
      </c>
    </row>
    <row r="3" spans="1:5" s="49" customFormat="1" ht="32.25" customHeight="1">
      <c r="A3" s="64" t="s">
        <v>62</v>
      </c>
      <c r="B3" s="64" t="s">
        <v>26</v>
      </c>
      <c r="C3" s="64" t="s">
        <v>45</v>
      </c>
      <c r="D3" s="65" t="s">
        <v>64</v>
      </c>
      <c r="E3" s="65" t="s">
        <v>799</v>
      </c>
    </row>
    <row r="4" spans="1:5" s="49" customFormat="1" ht="27.75" customHeight="1">
      <c r="A4" s="211" t="s">
        <v>803</v>
      </c>
      <c r="B4" s="226">
        <v>6100000</v>
      </c>
      <c r="C4" s="226">
        <v>6100000</v>
      </c>
      <c r="D4" s="227">
        <f>(C4/B4)*100</f>
        <v>100</v>
      </c>
      <c r="E4" s="226">
        <v>6100000</v>
      </c>
    </row>
    <row r="5" spans="1:5" s="49" customFormat="1" ht="25.5" customHeight="1">
      <c r="A5" s="211" t="s">
        <v>685</v>
      </c>
      <c r="B5" s="226">
        <v>378285</v>
      </c>
      <c r="C5" s="226">
        <v>378285</v>
      </c>
      <c r="D5" s="227">
        <f t="shared" ref="D5:D43" si="0">(C5/B5)*100</f>
        <v>100</v>
      </c>
      <c r="E5" s="226">
        <v>995966</v>
      </c>
    </row>
    <row r="6" spans="1:5" s="49" customFormat="1" ht="24.75" customHeight="1">
      <c r="A6" s="211" t="s">
        <v>39</v>
      </c>
      <c r="B6" s="226">
        <v>9383122</v>
      </c>
      <c r="C6" s="226">
        <v>9383122</v>
      </c>
      <c r="D6" s="227">
        <f t="shared" si="0"/>
        <v>100</v>
      </c>
      <c r="E6" s="226">
        <v>13606612</v>
      </c>
    </row>
    <row r="7" spans="1:5" s="49" customFormat="1" ht="24.75" customHeight="1">
      <c r="A7" s="211" t="s">
        <v>142</v>
      </c>
      <c r="B7" s="226">
        <v>21519</v>
      </c>
      <c r="C7" s="226">
        <v>21519</v>
      </c>
      <c r="D7" s="227">
        <f t="shared" si="0"/>
        <v>100</v>
      </c>
      <c r="E7" s="227">
        <v>3997</v>
      </c>
    </row>
    <row r="8" spans="1:5" s="49" customFormat="1" ht="24.75" customHeight="1">
      <c r="A8" s="211" t="s">
        <v>41</v>
      </c>
      <c r="B8" s="226">
        <v>600000</v>
      </c>
      <c r="C8" s="226">
        <v>424786</v>
      </c>
      <c r="D8" s="227">
        <f t="shared" si="0"/>
        <v>70.797666666666672</v>
      </c>
      <c r="E8" s="226">
        <v>937760</v>
      </c>
    </row>
    <row r="9" spans="1:5" s="37" customFormat="1" ht="21.75" customHeight="1">
      <c r="A9" s="211" t="s">
        <v>702</v>
      </c>
      <c r="B9" s="226">
        <v>300000</v>
      </c>
      <c r="C9" s="226">
        <v>136670</v>
      </c>
      <c r="D9" s="227">
        <f t="shared" si="0"/>
        <v>45.556666666666665</v>
      </c>
      <c r="E9" s="226">
        <v>91463</v>
      </c>
    </row>
    <row r="10" spans="1:5" s="37" customFormat="1" ht="21.75" customHeight="1">
      <c r="A10" s="211" t="s">
        <v>49</v>
      </c>
      <c r="B10" s="226">
        <v>11717084</v>
      </c>
      <c r="C10" s="226">
        <v>11717084</v>
      </c>
      <c r="D10" s="227">
        <f t="shared" si="0"/>
        <v>100</v>
      </c>
      <c r="E10" s="226">
        <v>14203314</v>
      </c>
    </row>
    <row r="11" spans="1:5" s="37" customFormat="1" ht="21.75" customHeight="1">
      <c r="A11" s="211" t="s">
        <v>42</v>
      </c>
      <c r="B11" s="226">
        <v>276811</v>
      </c>
      <c r="C11" s="226">
        <v>276811</v>
      </c>
      <c r="D11" s="227">
        <f t="shared" si="0"/>
        <v>100</v>
      </c>
      <c r="E11" s="226">
        <v>183727</v>
      </c>
    </row>
    <row r="12" spans="1:5" s="37" customFormat="1" ht="21.75" customHeight="1">
      <c r="A12" s="211" t="s">
        <v>686</v>
      </c>
      <c r="B12" s="226">
        <v>1103000</v>
      </c>
      <c r="C12" s="226">
        <v>1103000</v>
      </c>
      <c r="D12" s="227">
        <f t="shared" si="0"/>
        <v>100</v>
      </c>
      <c r="E12" s="226">
        <v>4230347</v>
      </c>
    </row>
    <row r="13" spans="1:5" s="37" customFormat="1" ht="21.75" customHeight="1">
      <c r="A13" s="211" t="s">
        <v>704</v>
      </c>
      <c r="B13" s="226">
        <v>30000</v>
      </c>
      <c r="C13" s="227">
        <v>5776</v>
      </c>
      <c r="D13" s="227">
        <f t="shared" si="0"/>
        <v>19.253333333333334</v>
      </c>
      <c r="E13" s="227">
        <v>24804</v>
      </c>
    </row>
    <row r="14" spans="1:5" s="37" customFormat="1" ht="21.75" customHeight="1">
      <c r="A14" s="211" t="s">
        <v>687</v>
      </c>
      <c r="B14" s="226">
        <v>100000</v>
      </c>
      <c r="C14" s="226">
        <v>35242</v>
      </c>
      <c r="D14" s="227">
        <f t="shared" si="0"/>
        <v>35.242000000000004</v>
      </c>
      <c r="E14" s="226">
        <v>163976</v>
      </c>
    </row>
    <row r="15" spans="1:5" s="37" customFormat="1" ht="21.75" customHeight="1">
      <c r="A15" s="211" t="s">
        <v>486</v>
      </c>
      <c r="B15" s="226">
        <v>11253039</v>
      </c>
      <c r="C15" s="226">
        <v>11253039</v>
      </c>
      <c r="D15" s="227">
        <f t="shared" si="0"/>
        <v>100</v>
      </c>
      <c r="E15" s="226">
        <v>8720723</v>
      </c>
    </row>
    <row r="16" spans="1:5" s="37" customFormat="1" ht="21.75" customHeight="1">
      <c r="A16" s="211" t="s">
        <v>694</v>
      </c>
      <c r="B16" s="226">
        <v>819909</v>
      </c>
      <c r="C16" s="226">
        <v>819909</v>
      </c>
      <c r="D16" s="227">
        <f t="shared" si="0"/>
        <v>100</v>
      </c>
      <c r="E16" s="226">
        <v>11669</v>
      </c>
    </row>
    <row r="17" spans="1:5" s="37" customFormat="1" ht="21.75" customHeight="1">
      <c r="A17" s="211" t="s">
        <v>688</v>
      </c>
      <c r="B17" s="226">
        <v>2800000</v>
      </c>
      <c r="C17" s="226">
        <v>317091</v>
      </c>
      <c r="D17" s="227">
        <f t="shared" si="0"/>
        <v>11.324678571428572</v>
      </c>
      <c r="E17" s="226">
        <v>2074702</v>
      </c>
    </row>
    <row r="18" spans="1:5" s="37" customFormat="1" ht="21.75" customHeight="1">
      <c r="A18" s="211" t="s">
        <v>689</v>
      </c>
      <c r="B18" s="226">
        <v>105339856</v>
      </c>
      <c r="C18" s="226">
        <v>105339856</v>
      </c>
      <c r="D18" s="227">
        <f t="shared" si="0"/>
        <v>100</v>
      </c>
      <c r="E18" s="226">
        <v>72276825</v>
      </c>
    </row>
    <row r="19" spans="1:5" s="37" customFormat="1" ht="21.75" customHeight="1">
      <c r="A19" s="5" t="s">
        <v>798</v>
      </c>
      <c r="B19" s="226">
        <v>919872</v>
      </c>
      <c r="C19" s="226">
        <v>919872</v>
      </c>
      <c r="D19" s="227">
        <f t="shared" si="0"/>
        <v>100</v>
      </c>
      <c r="E19" s="226">
        <v>3492449</v>
      </c>
    </row>
    <row r="20" spans="1:5" s="37" customFormat="1" ht="21.75" customHeight="1">
      <c r="A20" s="211" t="s">
        <v>690</v>
      </c>
      <c r="B20" s="226">
        <v>1000000</v>
      </c>
      <c r="C20" s="226">
        <v>953607</v>
      </c>
      <c r="D20" s="227">
        <f t="shared" si="0"/>
        <v>95.360699999999994</v>
      </c>
      <c r="E20" s="226">
        <v>544550</v>
      </c>
    </row>
    <row r="21" spans="1:5" s="37" customFormat="1" ht="21.75" customHeight="1">
      <c r="A21" s="211" t="s">
        <v>691</v>
      </c>
      <c r="B21" s="226">
        <v>87524899</v>
      </c>
      <c r="C21" s="226">
        <v>92549564</v>
      </c>
      <c r="D21" s="227">
        <f t="shared" si="0"/>
        <v>105.74084067209265</v>
      </c>
      <c r="E21" s="226">
        <v>84235759</v>
      </c>
    </row>
    <row r="22" spans="1:5" s="37" customFormat="1" ht="21.75" customHeight="1">
      <c r="A22" s="211" t="s">
        <v>692</v>
      </c>
      <c r="B22" s="226">
        <v>2462104</v>
      </c>
      <c r="C22" s="226">
        <v>2462104</v>
      </c>
      <c r="D22" s="227">
        <f t="shared" si="0"/>
        <v>100</v>
      </c>
      <c r="E22" s="226">
        <v>4539251</v>
      </c>
    </row>
    <row r="23" spans="1:5" s="37" customFormat="1" ht="21.75" customHeight="1">
      <c r="A23" s="211" t="s">
        <v>44</v>
      </c>
      <c r="B23" s="226">
        <v>1156415</v>
      </c>
      <c r="C23" s="226">
        <v>1156415</v>
      </c>
      <c r="D23" s="227">
        <f t="shared" si="0"/>
        <v>100</v>
      </c>
      <c r="E23" s="226">
        <v>1645183</v>
      </c>
    </row>
    <row r="24" spans="1:5" s="37" customFormat="1" ht="21.75" customHeight="1">
      <c r="A24" s="211" t="s">
        <v>513</v>
      </c>
      <c r="B24" s="227">
        <v>0</v>
      </c>
      <c r="C24" s="227">
        <v>0</v>
      </c>
      <c r="D24" s="227">
        <v>0</v>
      </c>
      <c r="E24" s="226">
        <v>300</v>
      </c>
    </row>
    <row r="25" spans="1:5" s="37" customFormat="1" ht="21.75" customHeight="1">
      <c r="A25" s="211" t="s">
        <v>380</v>
      </c>
      <c r="B25" s="226">
        <v>16839</v>
      </c>
      <c r="C25" s="226">
        <v>16839</v>
      </c>
      <c r="D25" s="227">
        <f t="shared" si="0"/>
        <v>100</v>
      </c>
      <c r="E25" s="226">
        <v>15576</v>
      </c>
    </row>
    <row r="26" spans="1:5" s="37" customFormat="1" ht="21.75" customHeight="1">
      <c r="A26" s="211" t="s">
        <v>559</v>
      </c>
      <c r="B26" s="226">
        <v>48971309</v>
      </c>
      <c r="C26" s="226">
        <v>47668647</v>
      </c>
      <c r="D26" s="227">
        <f t="shared" si="0"/>
        <v>97.33994858091296</v>
      </c>
      <c r="E26" s="226">
        <v>44492101</v>
      </c>
    </row>
    <row r="27" spans="1:5" s="37" customFormat="1" ht="21.75" customHeight="1">
      <c r="A27" s="211" t="s">
        <v>806</v>
      </c>
      <c r="B27" s="226">
        <v>2109323</v>
      </c>
      <c r="C27" s="226">
        <v>2109323</v>
      </c>
      <c r="D27" s="227">
        <f t="shared" si="0"/>
        <v>100</v>
      </c>
      <c r="E27" s="226">
        <v>2348662</v>
      </c>
    </row>
    <row r="28" spans="1:5" s="37" customFormat="1" ht="21.75" customHeight="1">
      <c r="A28" s="211" t="s">
        <v>377</v>
      </c>
      <c r="B28" s="226">
        <v>6102347</v>
      </c>
      <c r="C28" s="226">
        <v>6102347</v>
      </c>
      <c r="D28" s="227">
        <f t="shared" si="0"/>
        <v>100</v>
      </c>
      <c r="E28" s="226">
        <v>7112516</v>
      </c>
    </row>
    <row r="29" spans="1:5" s="37" customFormat="1" ht="21.75" customHeight="1">
      <c r="A29" s="211" t="s">
        <v>483</v>
      </c>
      <c r="B29" s="226">
        <v>171327</v>
      </c>
      <c r="C29" s="226">
        <v>171327</v>
      </c>
      <c r="D29" s="227">
        <f t="shared" si="0"/>
        <v>100</v>
      </c>
      <c r="E29" s="226">
        <v>785904</v>
      </c>
    </row>
    <row r="30" spans="1:5" s="37" customFormat="1" ht="21.75" customHeight="1">
      <c r="A30" s="211" t="s">
        <v>469</v>
      </c>
      <c r="B30" s="226">
        <v>105758</v>
      </c>
      <c r="C30" s="226">
        <v>105758</v>
      </c>
      <c r="D30" s="227">
        <f t="shared" si="0"/>
        <v>100</v>
      </c>
      <c r="E30" s="226">
        <v>454027</v>
      </c>
    </row>
    <row r="31" spans="1:5" s="37" customFormat="1" ht="21.75" customHeight="1">
      <c r="A31" s="211" t="s">
        <v>43</v>
      </c>
      <c r="B31" s="226">
        <v>707577</v>
      </c>
      <c r="C31" s="226">
        <v>707577</v>
      </c>
      <c r="D31" s="227">
        <f t="shared" si="0"/>
        <v>100</v>
      </c>
      <c r="E31" s="226">
        <v>29898</v>
      </c>
    </row>
    <row r="32" spans="1:5" s="37" customFormat="1" ht="21.75" customHeight="1">
      <c r="A32" s="211" t="s">
        <v>514</v>
      </c>
      <c r="B32" s="226">
        <v>3300000</v>
      </c>
      <c r="C32" s="226">
        <v>2998550</v>
      </c>
      <c r="D32" s="227">
        <f t="shared" si="0"/>
        <v>90.86515151515151</v>
      </c>
      <c r="E32" s="226">
        <v>3728426</v>
      </c>
    </row>
    <row r="33" spans="1:5" s="37" customFormat="1" ht="21.75" customHeight="1">
      <c r="A33" s="211" t="s">
        <v>485</v>
      </c>
      <c r="B33" s="226">
        <v>400000</v>
      </c>
      <c r="C33" s="226">
        <v>149143</v>
      </c>
      <c r="D33" s="227">
        <f t="shared" si="0"/>
        <v>37.28575</v>
      </c>
      <c r="E33" s="226">
        <v>2346855</v>
      </c>
    </row>
    <row r="34" spans="1:5" s="37" customFormat="1" ht="21.75" customHeight="1">
      <c r="A34" s="211" t="s">
        <v>324</v>
      </c>
      <c r="B34" s="226">
        <v>150000</v>
      </c>
      <c r="C34" s="226">
        <v>97261</v>
      </c>
      <c r="D34" s="227">
        <f t="shared" si="0"/>
        <v>64.840666666666664</v>
      </c>
      <c r="E34" s="226">
        <v>104043</v>
      </c>
    </row>
    <row r="35" spans="1:5" s="37" customFormat="1" ht="21.75" customHeight="1">
      <c r="A35" s="211" t="s">
        <v>48</v>
      </c>
      <c r="B35" s="226">
        <v>848738</v>
      </c>
      <c r="C35" s="226">
        <v>848738</v>
      </c>
      <c r="D35" s="227">
        <f t="shared" si="0"/>
        <v>100</v>
      </c>
      <c r="E35" s="226">
        <v>481219</v>
      </c>
    </row>
    <row r="36" spans="1:5" s="37" customFormat="1" ht="21.75" customHeight="1">
      <c r="A36" s="211" t="s">
        <v>505</v>
      </c>
      <c r="B36" s="226">
        <v>822377</v>
      </c>
      <c r="C36" s="226">
        <v>822377</v>
      </c>
      <c r="D36" s="227">
        <f t="shared" si="0"/>
        <v>100</v>
      </c>
      <c r="E36" s="226">
        <v>998516</v>
      </c>
    </row>
    <row r="37" spans="1:5" s="37" customFormat="1" ht="21.75" customHeight="1">
      <c r="A37" s="211" t="s">
        <v>143</v>
      </c>
      <c r="B37" s="226">
        <v>446321</v>
      </c>
      <c r="C37" s="226">
        <v>446321</v>
      </c>
      <c r="D37" s="227">
        <f t="shared" si="0"/>
        <v>100</v>
      </c>
      <c r="E37" s="226">
        <v>1023933</v>
      </c>
    </row>
    <row r="38" spans="1:5" s="37" customFormat="1" ht="21.75" customHeight="1">
      <c r="A38" s="211" t="s">
        <v>698</v>
      </c>
      <c r="B38" s="226">
        <v>710123</v>
      </c>
      <c r="C38" s="226">
        <v>710123</v>
      </c>
      <c r="D38" s="227">
        <f t="shared" si="0"/>
        <v>100</v>
      </c>
      <c r="E38" s="226">
        <v>1458900</v>
      </c>
    </row>
    <row r="39" spans="1:5" s="37" customFormat="1" ht="21.75" customHeight="1">
      <c r="A39" s="211" t="s">
        <v>53</v>
      </c>
      <c r="B39" s="226">
        <v>300000</v>
      </c>
      <c r="C39" s="226">
        <v>139870</v>
      </c>
      <c r="D39" s="227">
        <f t="shared" si="0"/>
        <v>46.623333333333335</v>
      </c>
      <c r="E39" s="226">
        <v>196891</v>
      </c>
    </row>
    <row r="40" spans="1:5" s="37" customFormat="1" ht="21.75" customHeight="1">
      <c r="A40" s="211" t="s">
        <v>385</v>
      </c>
      <c r="B40" s="227">
        <v>0</v>
      </c>
      <c r="C40" s="227">
        <v>0</v>
      </c>
      <c r="D40" s="227">
        <v>0</v>
      </c>
      <c r="E40" s="227">
        <v>327785</v>
      </c>
    </row>
    <row r="41" spans="1:5" s="37" customFormat="1" ht="21.75" customHeight="1">
      <c r="A41" s="211" t="s">
        <v>554</v>
      </c>
      <c r="B41" s="226">
        <v>6126262</v>
      </c>
      <c r="C41" s="226">
        <v>6126262</v>
      </c>
      <c r="D41" s="227">
        <f t="shared" si="0"/>
        <v>100</v>
      </c>
      <c r="E41" s="226">
        <v>4512021</v>
      </c>
    </row>
    <row r="42" spans="1:5" s="37" customFormat="1" ht="21.75" customHeight="1">
      <c r="A42" s="211" t="s">
        <v>807</v>
      </c>
      <c r="B42" s="226">
        <v>29505</v>
      </c>
      <c r="C42" s="226">
        <v>29505</v>
      </c>
      <c r="D42" s="227">
        <f t="shared" si="0"/>
        <v>100</v>
      </c>
      <c r="E42" s="227">
        <v>51289</v>
      </c>
    </row>
    <row r="43" spans="1:5" s="37" customFormat="1" ht="21.75" customHeight="1">
      <c r="A43" s="211" t="s">
        <v>808</v>
      </c>
      <c r="B43" s="226">
        <v>3327876</v>
      </c>
      <c r="C43" s="226">
        <v>3327876</v>
      </c>
      <c r="D43" s="227">
        <f t="shared" si="0"/>
        <v>100</v>
      </c>
      <c r="E43" s="227">
        <v>2440073</v>
      </c>
    </row>
    <row r="44" spans="1:5" s="37" customFormat="1" ht="26.25" customHeight="1">
      <c r="A44" s="112" t="s">
        <v>27</v>
      </c>
      <c r="B44" s="143">
        <f>SUM(B4:B43)</f>
        <v>317931597</v>
      </c>
      <c r="C44" s="143">
        <f>SUM(C4:C43)</f>
        <v>317931596</v>
      </c>
      <c r="D44" s="143">
        <f>C44/B44*100</f>
        <v>99.999999685466932</v>
      </c>
      <c r="E44" s="143">
        <f>SUM(E4:E43)</f>
        <v>290992012</v>
      </c>
    </row>
  </sheetData>
  <mergeCells count="1">
    <mergeCell ref="A1:E1"/>
  </mergeCells>
  <phoneticPr fontId="0" type="noConversion"/>
  <pageMargins left="0.3" right="0.19" top="0.75" bottom="0.97" header="0.25" footer="0.49"/>
  <pageSetup paperSize="9" scale="73" firstPageNumber="28" orientation="portrait" useFirstPageNumber="1" r:id="rId1"/>
  <headerFooter>
    <oddHeader>&amp;R&amp;"Times New Roman,Regular"Kingdom of Bahrain
Consolidated Final Account
For The Year Ended 31 December 2025</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G3"/>
  <sheetViews>
    <sheetView zoomScale="172" zoomScaleNormal="172" workbookViewId="0">
      <selection activeCell="A3" sqref="A3"/>
    </sheetView>
  </sheetViews>
  <sheetFormatPr defaultRowHeight="12.75"/>
  <cols>
    <col min="1" max="1" width="96.42578125" customWidth="1"/>
  </cols>
  <sheetData>
    <row r="1" spans="1:7" ht="22.5" customHeight="1">
      <c r="A1" s="87" t="s">
        <v>553</v>
      </c>
      <c r="B1" s="51"/>
      <c r="C1" s="51"/>
      <c r="D1" s="51"/>
      <c r="E1" s="51"/>
      <c r="F1" s="51"/>
      <c r="G1" s="51"/>
    </row>
    <row r="2" spans="1:7" ht="14.25" customHeight="1"/>
    <row r="3" spans="1:7" ht="137.44999999999999" customHeight="1">
      <c r="A3" s="89" t="s">
        <v>602</v>
      </c>
    </row>
  </sheetData>
  <pageMargins left="0.7" right="0.7" top="0.75" bottom="0.75" header="0.3" footer="0.3"/>
  <pageSetup orientation="portrait" horizontalDpi="0" verticalDpi="0" r:id="rId1"/>
  <headerFooter>
    <oddHeader xml:space="preserve">&amp;RKingdom of Bahrain
Consolidated Final Account
For The Year Ended 31 December 2020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A3"/>
  <sheetViews>
    <sheetView view="pageBreakPreview" zoomScaleNormal="100" zoomScaleSheetLayoutView="100" workbookViewId="0">
      <selection activeCell="Q46" sqref="Q46"/>
    </sheetView>
  </sheetViews>
  <sheetFormatPr defaultRowHeight="12.75"/>
  <cols>
    <col min="1" max="1" width="109.85546875" customWidth="1"/>
  </cols>
  <sheetData>
    <row r="1" spans="1:1" ht="21.75" customHeight="1">
      <c r="A1" s="87" t="s">
        <v>896</v>
      </c>
    </row>
    <row r="2" spans="1:1" ht="14.25" customHeight="1"/>
    <row r="3" spans="1:1" ht="102" customHeight="1">
      <c r="A3" s="89" t="s">
        <v>410</v>
      </c>
    </row>
  </sheetData>
  <pageMargins left="0.7" right="0.7" top="0.84375" bottom="0.75" header="0.25" footer="0.3"/>
  <pageSetup paperSize="9" orientation="portrait" r:id="rId1"/>
  <headerFooter>
    <oddHeader xml:space="preserve">&amp;R&amp;"Times New Roman,Regular"Kingdom of Bahrain
Consolidated Final Account
For The Year Ended 31 December 2025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A2"/>
  <sheetViews>
    <sheetView view="pageBreakPreview" zoomScale="115" zoomScaleNormal="100" zoomScaleSheetLayoutView="115" workbookViewId="0">
      <selection activeCell="Q46" sqref="Q46"/>
    </sheetView>
  </sheetViews>
  <sheetFormatPr defaultRowHeight="12.75"/>
  <cols>
    <col min="1" max="1" width="94.7109375" customWidth="1"/>
  </cols>
  <sheetData>
    <row r="1" spans="1:1" ht="21.75" customHeight="1">
      <c r="A1" s="246" t="s">
        <v>894</v>
      </c>
    </row>
    <row r="2" spans="1:1" ht="142.5" customHeight="1">
      <c r="A2" s="247" t="s">
        <v>939</v>
      </c>
    </row>
  </sheetData>
  <pageMargins left="0.7" right="0.7" top="0.83333333333333304" bottom="0.75" header="0.25" footer="0.3"/>
  <pageSetup paperSize="9" orientation="portrait" r:id="rId1"/>
  <headerFooter>
    <oddHeader>&amp;R&amp;"Times New Roman,Regular"Kingdom of Bahrain
Consolidated Final Account
For The Year Ended 31 December 2025</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35C6A-047C-4560-B13D-4ACC5DDEFAFB}">
  <dimension ref="A1:I7"/>
  <sheetViews>
    <sheetView view="pageBreakPreview" zoomScale="120" zoomScaleNormal="100" zoomScaleSheetLayoutView="120" workbookViewId="0">
      <selection activeCell="G12" sqref="G12"/>
    </sheetView>
  </sheetViews>
  <sheetFormatPr defaultRowHeight="12.75"/>
  <cols>
    <col min="1" max="16384" width="9.140625" style="271"/>
  </cols>
  <sheetData>
    <row r="1" spans="1:9" ht="21.75" customHeight="1">
      <c r="A1" s="269" t="s">
        <v>935</v>
      </c>
      <c r="B1" s="270"/>
      <c r="C1" s="270"/>
      <c r="D1" s="270"/>
      <c r="E1" s="270"/>
      <c r="F1" s="270"/>
      <c r="G1" s="270"/>
      <c r="H1" s="270"/>
      <c r="I1" s="270"/>
    </row>
    <row r="2" spans="1:9" ht="14.25" customHeight="1">
      <c r="A2" s="270"/>
      <c r="B2" s="270"/>
      <c r="C2" s="270"/>
      <c r="D2" s="270"/>
      <c r="E2" s="270"/>
      <c r="F2" s="270"/>
      <c r="G2" s="270"/>
      <c r="H2" s="270"/>
      <c r="I2" s="270"/>
    </row>
    <row r="3" spans="1:9">
      <c r="A3" s="310" t="s">
        <v>938</v>
      </c>
      <c r="B3" s="310"/>
      <c r="C3" s="310"/>
      <c r="D3" s="310"/>
      <c r="E3" s="310"/>
      <c r="F3" s="310"/>
      <c r="G3" s="310"/>
      <c r="H3" s="310"/>
      <c r="I3" s="310"/>
    </row>
    <row r="4" spans="1:9">
      <c r="A4" s="310"/>
      <c r="B4" s="310"/>
      <c r="C4" s="310"/>
      <c r="D4" s="310"/>
      <c r="E4" s="310"/>
      <c r="F4" s="310"/>
      <c r="G4" s="310"/>
      <c r="H4" s="310"/>
      <c r="I4" s="310"/>
    </row>
    <row r="5" spans="1:9" ht="9.75" customHeight="1">
      <c r="A5" s="310"/>
      <c r="B5" s="310"/>
      <c r="C5" s="310"/>
      <c r="D5" s="310"/>
      <c r="E5" s="310"/>
      <c r="F5" s="310"/>
      <c r="G5" s="310"/>
      <c r="H5" s="310"/>
      <c r="I5" s="310"/>
    </row>
    <row r="6" spans="1:9" hidden="1">
      <c r="A6" s="310"/>
      <c r="B6" s="310"/>
      <c r="C6" s="310"/>
      <c r="D6" s="310"/>
      <c r="E6" s="310"/>
      <c r="F6" s="310"/>
      <c r="G6" s="310"/>
      <c r="H6" s="310"/>
      <c r="I6" s="310"/>
    </row>
    <row r="7" spans="1:9" ht="9" hidden="1" customHeight="1">
      <c r="A7" s="310"/>
      <c r="B7" s="310"/>
      <c r="C7" s="310"/>
      <c r="D7" s="310"/>
      <c r="E7" s="310"/>
      <c r="F7" s="310"/>
      <c r="G7" s="310"/>
      <c r="H7" s="310"/>
      <c r="I7" s="310"/>
    </row>
  </sheetData>
  <mergeCells count="1">
    <mergeCell ref="A3:I7"/>
  </mergeCells>
  <pageMargins left="0.7" right="0.7" top="0.83333333333333304" bottom="0.75" header="0.25" footer="0.3"/>
  <pageSetup paperSize="9" orientation="portrait" r:id="rId1"/>
  <headerFooter>
    <oddHeader>&amp;R&amp;"Times New Roman,Regular"Kingdom of Bahrain
Consolidated Final Account
For The Year Ended 31 December 2023</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C37"/>
  <sheetViews>
    <sheetView view="pageBreakPreview" zoomScale="110" zoomScaleNormal="100" zoomScaleSheetLayoutView="110" workbookViewId="0">
      <selection activeCell="Q46" sqref="Q46"/>
    </sheetView>
  </sheetViews>
  <sheetFormatPr defaultColWidth="9.140625" defaultRowHeight="12.75"/>
  <cols>
    <col min="1" max="1" width="50" style="8" customWidth="1"/>
    <col min="2" max="2" width="18.85546875" style="8" customWidth="1"/>
    <col min="3" max="3" width="19.5703125" style="8" customWidth="1"/>
    <col min="4" max="16384" width="9.140625" style="8"/>
  </cols>
  <sheetData>
    <row r="1" spans="1:3" ht="22.5" customHeight="1">
      <c r="A1" s="301" t="s">
        <v>298</v>
      </c>
      <c r="B1" s="302"/>
      <c r="C1" s="84"/>
    </row>
    <row r="2" spans="1:3" ht="13.5" customHeight="1">
      <c r="A2" s="84"/>
      <c r="B2" s="84"/>
      <c r="C2" s="215" t="s">
        <v>46</v>
      </c>
    </row>
    <row r="3" spans="1:3" ht="21" customHeight="1">
      <c r="A3" s="64" t="s">
        <v>4</v>
      </c>
      <c r="B3" s="64">
        <v>2025</v>
      </c>
      <c r="C3" s="64">
        <f>B3-1</f>
        <v>2024</v>
      </c>
    </row>
    <row r="4" spans="1:3" ht="4.5" customHeight="1">
      <c r="A4" s="223"/>
      <c r="B4" s="223"/>
      <c r="C4" s="223"/>
    </row>
    <row r="5" spans="1:3" ht="20.25" customHeight="1">
      <c r="A5" s="218" t="s">
        <v>607</v>
      </c>
      <c r="B5" s="24"/>
      <c r="C5" s="219"/>
    </row>
    <row r="6" spans="1:3" ht="20.25" customHeight="1">
      <c r="A6" s="220" t="s">
        <v>289</v>
      </c>
      <c r="B6" s="25"/>
      <c r="C6" s="25"/>
    </row>
    <row r="7" spans="1:3" ht="20.25" customHeight="1">
      <c r="A7" s="211" t="s">
        <v>12</v>
      </c>
      <c r="B7" s="146">
        <v>1452836588</v>
      </c>
      <c r="C7" s="146">
        <v>1775553267</v>
      </c>
    </row>
    <row r="8" spans="1:3" ht="20.25" customHeight="1">
      <c r="A8" s="211" t="s">
        <v>665</v>
      </c>
      <c r="B8" s="146">
        <v>890428517</v>
      </c>
      <c r="C8" s="146">
        <v>811837383</v>
      </c>
    </row>
    <row r="9" spans="1:3" ht="20.25" customHeight="1">
      <c r="A9" s="211" t="s">
        <v>291</v>
      </c>
      <c r="B9" s="146">
        <v>37855836</v>
      </c>
      <c r="C9" s="146">
        <v>44256728</v>
      </c>
    </row>
    <row r="10" spans="1:3" ht="20.25" hidden="1" customHeight="1">
      <c r="A10" s="211" t="s">
        <v>14</v>
      </c>
      <c r="B10" s="147"/>
      <c r="C10" s="147"/>
    </row>
    <row r="11" spans="1:3" ht="20.25" customHeight="1">
      <c r="A11" s="211" t="s">
        <v>16</v>
      </c>
      <c r="B11" s="146">
        <v>27860763</v>
      </c>
      <c r="C11" s="146">
        <v>25127045</v>
      </c>
    </row>
    <row r="12" spans="1:3" ht="15.75">
      <c r="A12" s="211" t="s">
        <v>311</v>
      </c>
      <c r="B12" s="146">
        <v>42758579</v>
      </c>
      <c r="C12" s="275">
        <v>0</v>
      </c>
    </row>
    <row r="13" spans="1:3" ht="20.25" customHeight="1">
      <c r="A13" s="221" t="s">
        <v>27</v>
      </c>
      <c r="B13" s="148">
        <f>SUM(B7:B12)</f>
        <v>2451740283</v>
      </c>
      <c r="C13" s="148">
        <f>SUM(C7:C12)</f>
        <v>2656774423</v>
      </c>
    </row>
    <row r="14" spans="1:3" ht="20.25" customHeight="1">
      <c r="A14" s="222" t="s">
        <v>288</v>
      </c>
      <c r="B14" s="26"/>
      <c r="C14" s="26"/>
    </row>
    <row r="15" spans="1:3" ht="20.25" customHeight="1">
      <c r="A15" s="211" t="s">
        <v>17</v>
      </c>
      <c r="B15" s="146">
        <v>-1344995730</v>
      </c>
      <c r="C15" s="146">
        <v>-1337346315</v>
      </c>
    </row>
    <row r="16" spans="1:3" ht="20.25" customHeight="1">
      <c r="A16" s="211" t="s">
        <v>18</v>
      </c>
      <c r="B16" s="146">
        <v>-259821217</v>
      </c>
      <c r="C16" s="146">
        <v>-246231651</v>
      </c>
    </row>
    <row r="17" spans="1:3" ht="20.25" customHeight="1">
      <c r="A17" s="211" t="s">
        <v>19</v>
      </c>
      <c r="B17" s="146">
        <v>-81755218</v>
      </c>
      <c r="C17" s="146">
        <v>-52959107</v>
      </c>
    </row>
    <row r="18" spans="1:3" ht="20.25" customHeight="1">
      <c r="A18" s="211" t="s">
        <v>21</v>
      </c>
      <c r="B18" s="146">
        <v>-42508667</v>
      </c>
      <c r="C18" s="146">
        <v>-38274062</v>
      </c>
    </row>
    <row r="19" spans="1:3" ht="20.25" customHeight="1">
      <c r="A19" s="211" t="s">
        <v>22</v>
      </c>
      <c r="B19" s="146">
        <v>-762710436</v>
      </c>
      <c r="C19" s="146">
        <v>-544345187</v>
      </c>
    </row>
    <row r="20" spans="1:3" ht="20.25" customHeight="1">
      <c r="A20" s="211" t="s">
        <v>316</v>
      </c>
      <c r="B20" s="146">
        <v>-1476268555</v>
      </c>
      <c r="C20" s="146">
        <v>-1375792252</v>
      </c>
    </row>
    <row r="21" spans="1:3" ht="20.25" customHeight="1">
      <c r="A21" s="211" t="s">
        <v>300</v>
      </c>
      <c r="B21" s="146">
        <v>-126813258</v>
      </c>
      <c r="C21" s="146">
        <v>-161331819</v>
      </c>
    </row>
    <row r="22" spans="1:3" ht="20.25" customHeight="1">
      <c r="A22" s="211" t="s">
        <v>384</v>
      </c>
      <c r="B22" s="146">
        <v>-44450990</v>
      </c>
      <c r="C22" s="146">
        <v>-81605319</v>
      </c>
    </row>
    <row r="23" spans="1:3" ht="20.25" customHeight="1">
      <c r="A23" s="221" t="s">
        <v>27</v>
      </c>
      <c r="B23" s="148">
        <f>SUM(B15:B22)</f>
        <v>-4139324071</v>
      </c>
      <c r="C23" s="148">
        <f>SUM(C15:C22)</f>
        <v>-3837885712</v>
      </c>
    </row>
    <row r="24" spans="1:3" ht="20.25" customHeight="1">
      <c r="A24" s="144" t="s">
        <v>608</v>
      </c>
      <c r="B24" s="68">
        <f>B13+B23</f>
        <v>-1687583788</v>
      </c>
      <c r="C24" s="68">
        <f>C13+C23</f>
        <v>-1181111289</v>
      </c>
    </row>
    <row r="25" spans="1:3" ht="20.25" customHeight="1">
      <c r="A25" s="211"/>
      <c r="B25" s="211"/>
      <c r="C25" s="211"/>
    </row>
    <row r="26" spans="1:3" ht="20.25" customHeight="1">
      <c r="A26" s="218" t="s">
        <v>892</v>
      </c>
      <c r="B26" s="69"/>
      <c r="C26" s="69"/>
    </row>
    <row r="27" spans="1:3" ht="20.25" customHeight="1">
      <c r="A27" s="211" t="s">
        <v>23</v>
      </c>
      <c r="B27" s="146">
        <v>-322433079</v>
      </c>
      <c r="C27" s="146">
        <v>-309114058</v>
      </c>
    </row>
    <row r="28" spans="1:3" ht="20.25" customHeight="1">
      <c r="A28" s="211" t="s">
        <v>290</v>
      </c>
      <c r="B28" s="146">
        <v>-3503136</v>
      </c>
      <c r="C28" s="146">
        <v>-12025171</v>
      </c>
    </row>
    <row r="29" spans="1:3" ht="20.25" customHeight="1">
      <c r="A29" s="211" t="s">
        <v>34</v>
      </c>
      <c r="B29" s="146">
        <v>115021961</v>
      </c>
      <c r="C29" s="146">
        <v>162839125</v>
      </c>
    </row>
    <row r="30" spans="1:3" ht="20.25" customHeight="1">
      <c r="A30" s="211" t="s">
        <v>285</v>
      </c>
      <c r="B30" s="146">
        <v>565818</v>
      </c>
      <c r="C30" s="146">
        <v>559196</v>
      </c>
    </row>
    <row r="31" spans="1:3" ht="20.25" customHeight="1">
      <c r="A31" s="144" t="s">
        <v>609</v>
      </c>
      <c r="B31" s="68">
        <f>SUM(B27:B30)</f>
        <v>-210348436</v>
      </c>
      <c r="C31" s="68">
        <f>SUM(C27:C30)</f>
        <v>-157740908</v>
      </c>
    </row>
    <row r="32" spans="1:3" ht="20.25" customHeight="1">
      <c r="A32" s="211"/>
      <c r="B32" s="211"/>
      <c r="C32" s="211"/>
    </row>
    <row r="33" spans="1:3" ht="20.25" customHeight="1">
      <c r="A33" s="218" t="s">
        <v>893</v>
      </c>
      <c r="B33" s="70"/>
      <c r="C33" s="70"/>
    </row>
    <row r="34" spans="1:3" ht="20.25" customHeight="1">
      <c r="A34" s="224" t="s">
        <v>286</v>
      </c>
      <c r="B34" s="175">
        <v>10021519651</v>
      </c>
      <c r="C34" s="175">
        <v>8073936707</v>
      </c>
    </row>
    <row r="35" spans="1:3" ht="20.25" customHeight="1">
      <c r="A35" s="224" t="s">
        <v>296</v>
      </c>
      <c r="B35" s="175">
        <v>-7187749732</v>
      </c>
      <c r="C35" s="175">
        <v>-6628070806</v>
      </c>
    </row>
    <row r="36" spans="1:3" ht="20.25" customHeight="1">
      <c r="A36" s="145" t="s">
        <v>610</v>
      </c>
      <c r="B36" s="80">
        <f>SUM(B34:B35)</f>
        <v>2833769919</v>
      </c>
      <c r="C36" s="80">
        <f>SUM(C34:C35)</f>
        <v>1445865901</v>
      </c>
    </row>
    <row r="37" spans="1:3" ht="20.25" customHeight="1">
      <c r="A37" s="144" t="s">
        <v>287</v>
      </c>
      <c r="B37" s="68">
        <f>B24+B31+B36</f>
        <v>935837695</v>
      </c>
      <c r="C37" s="68">
        <f>C24+C31+C36</f>
        <v>107013704</v>
      </c>
    </row>
  </sheetData>
  <mergeCells count="1">
    <mergeCell ref="A1:B1"/>
  </mergeCells>
  <pageMargins left="0.7" right="0.7" top="0.86458333333333304" bottom="0.75" header="0.25" footer="0.3"/>
  <pageSetup paperSize="9" orientation="portrait" r:id="rId1"/>
  <headerFooter>
    <oddHeader xml:space="preserve">&amp;R&amp;"Times New Roman,Regular"Kingdom of Bahrain
Consolidated Final Account
For The Year Ended 31 December 2025
</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D23"/>
  <sheetViews>
    <sheetView view="pageBreakPreview" zoomScaleNormal="100" zoomScaleSheetLayoutView="100" workbookViewId="0">
      <selection activeCell="Q46" sqref="Q46"/>
    </sheetView>
  </sheetViews>
  <sheetFormatPr defaultColWidth="9.140625" defaultRowHeight="12.75"/>
  <cols>
    <col min="1" max="1" width="11.28515625" style="9" customWidth="1"/>
    <col min="2" max="2" width="36.28515625" style="8" customWidth="1"/>
    <col min="3" max="3" width="17.5703125" style="8" bestFit="1" customWidth="1"/>
    <col min="4" max="4" width="21.140625" style="8" customWidth="1"/>
    <col min="5" max="16384" width="9.140625" style="8"/>
  </cols>
  <sheetData>
    <row r="1" spans="1:4" ht="21.75" customHeight="1">
      <c r="A1" s="301" t="s">
        <v>299</v>
      </c>
      <c r="B1" s="302"/>
      <c r="C1" s="302"/>
      <c r="D1" s="84"/>
    </row>
    <row r="2" spans="1:4" ht="14.25" customHeight="1">
      <c r="A2" s="213"/>
      <c r="B2" s="214"/>
      <c r="C2" s="214"/>
      <c r="D2" s="215" t="s">
        <v>46</v>
      </c>
    </row>
    <row r="3" spans="1:4" ht="35.25" customHeight="1">
      <c r="A3" s="71" t="s">
        <v>3</v>
      </c>
      <c r="B3" s="71" t="s">
        <v>4</v>
      </c>
      <c r="C3" s="72">
        <v>2025</v>
      </c>
      <c r="D3" s="73">
        <f>C3-1</f>
        <v>2024</v>
      </c>
    </row>
    <row r="4" spans="1:4" ht="30.75" customHeight="1">
      <c r="A4" s="216">
        <v>1</v>
      </c>
      <c r="B4" s="217" t="s">
        <v>17</v>
      </c>
      <c r="C4" s="101">
        <v>1262330</v>
      </c>
      <c r="D4" s="101">
        <v>875310</v>
      </c>
    </row>
    <row r="5" spans="1:4" ht="30.75" customHeight="1">
      <c r="A5" s="216">
        <v>2</v>
      </c>
      <c r="B5" s="217" t="s">
        <v>18</v>
      </c>
      <c r="C5" s="101">
        <v>21620091</v>
      </c>
      <c r="D5" s="101">
        <v>17223294</v>
      </c>
    </row>
    <row r="6" spans="1:4" ht="30.75" customHeight="1">
      <c r="A6" s="216">
        <v>3</v>
      </c>
      <c r="B6" s="217" t="s">
        <v>19</v>
      </c>
      <c r="C6" s="101">
        <v>866495</v>
      </c>
      <c r="D6" s="101">
        <v>607139</v>
      </c>
    </row>
    <row r="7" spans="1:4" ht="30.75" customHeight="1">
      <c r="A7" s="216">
        <v>4</v>
      </c>
      <c r="B7" s="217" t="s">
        <v>20</v>
      </c>
      <c r="C7" s="101">
        <v>256197</v>
      </c>
      <c r="D7" s="101">
        <v>256465</v>
      </c>
    </row>
    <row r="8" spans="1:4" ht="30.75" customHeight="1">
      <c r="A8" s="216">
        <v>5</v>
      </c>
      <c r="B8" s="217" t="s">
        <v>21</v>
      </c>
      <c r="C8" s="101">
        <v>1203701</v>
      </c>
      <c r="D8" s="101">
        <v>777519</v>
      </c>
    </row>
    <row r="9" spans="1:4" ht="30.75" customHeight="1">
      <c r="A9" s="216">
        <v>6</v>
      </c>
      <c r="B9" s="217" t="s">
        <v>22</v>
      </c>
      <c r="C9" s="101">
        <v>6675047</v>
      </c>
      <c r="D9" s="101">
        <v>6122741</v>
      </c>
    </row>
    <row r="10" spans="1:4" ht="30.75" customHeight="1">
      <c r="A10" s="216">
        <v>7</v>
      </c>
      <c r="B10" s="217" t="s">
        <v>316</v>
      </c>
      <c r="C10" s="101">
        <v>1226297</v>
      </c>
      <c r="D10" s="101">
        <v>1059873</v>
      </c>
    </row>
    <row r="11" spans="1:4" ht="30.75" customHeight="1">
      <c r="A11" s="216">
        <v>8</v>
      </c>
      <c r="B11" s="217" t="s">
        <v>23</v>
      </c>
      <c r="C11" s="101">
        <v>40657794</v>
      </c>
      <c r="D11" s="101">
        <v>44788434</v>
      </c>
    </row>
    <row r="12" spans="1:4" ht="30.75" customHeight="1">
      <c r="A12" s="216" t="s">
        <v>144</v>
      </c>
      <c r="B12" s="217" t="s">
        <v>374</v>
      </c>
      <c r="C12" s="101">
        <v>19426236</v>
      </c>
      <c r="D12" s="101">
        <v>30132233</v>
      </c>
    </row>
    <row r="13" spans="1:4" ht="20.25" customHeight="1">
      <c r="A13" s="312" t="s">
        <v>27</v>
      </c>
      <c r="B13" s="312"/>
      <c r="C13" s="152">
        <f>SUM(C4:C12)</f>
        <v>93194188</v>
      </c>
      <c r="D13" s="152">
        <f>SUM(D4:D12)</f>
        <v>101843008</v>
      </c>
    </row>
    <row r="14" spans="1:4" ht="25.5" customHeight="1">
      <c r="A14" s="8"/>
      <c r="B14" s="18"/>
    </row>
    <row r="15" spans="1:4">
      <c r="A15" s="311"/>
      <c r="B15" s="311"/>
      <c r="C15" s="311"/>
    </row>
    <row r="16" spans="1:4">
      <c r="A16" s="311"/>
      <c r="B16" s="311"/>
      <c r="C16" s="311"/>
    </row>
    <row r="17" spans="1:3">
      <c r="A17" s="311"/>
      <c r="B17" s="311"/>
      <c r="C17" s="311"/>
    </row>
    <row r="18" spans="1:3" ht="2.25" customHeight="1">
      <c r="A18" s="311"/>
      <c r="B18" s="311"/>
      <c r="C18" s="311"/>
    </row>
    <row r="19" spans="1:3" hidden="1">
      <c r="A19" s="311"/>
      <c r="B19" s="311"/>
      <c r="C19" s="311"/>
    </row>
    <row r="20" spans="1:3" ht="7.5" hidden="1" customHeight="1">
      <c r="A20" s="311"/>
      <c r="B20" s="311"/>
      <c r="C20" s="311"/>
    </row>
    <row r="21" spans="1:3" ht="0.75" hidden="1" customHeight="1">
      <c r="A21" s="311"/>
      <c r="B21" s="311"/>
      <c r="C21" s="311"/>
    </row>
    <row r="22" spans="1:3" hidden="1">
      <c r="A22" s="311"/>
      <c r="B22" s="311"/>
      <c r="C22" s="311"/>
    </row>
    <row r="23" spans="1:3" ht="3" customHeight="1">
      <c r="A23" s="311"/>
      <c r="B23" s="311"/>
      <c r="C23" s="311"/>
    </row>
  </sheetData>
  <mergeCells count="3">
    <mergeCell ref="A1:C1"/>
    <mergeCell ref="A15:C23"/>
    <mergeCell ref="A13:B13"/>
  </mergeCells>
  <phoneticPr fontId="17" type="noConversion"/>
  <pageMargins left="0.7" right="0.7" top="0.82291666666666696" bottom="0.75" header="0.25" footer="0.3"/>
  <pageSetup paperSize="9" orientation="portrait" r:id="rId1"/>
  <headerFooter>
    <oddHeader xml:space="preserve">&amp;R&amp;"Times New Roman,Regular"Kingdom of Bahrain
Consolidated Final Account
For The Year Ended 31 December 2025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D24"/>
  <sheetViews>
    <sheetView view="pageBreakPreview" zoomScaleNormal="100" zoomScaleSheetLayoutView="100" workbookViewId="0">
      <selection activeCell="Q46" sqref="Q46"/>
    </sheetView>
  </sheetViews>
  <sheetFormatPr defaultColWidth="9.140625" defaultRowHeight="12.75"/>
  <cols>
    <col min="1" max="1" width="11.85546875" style="9" bestFit="1" customWidth="1"/>
    <col min="2" max="2" width="36.28515625" style="8" customWidth="1"/>
    <col min="3" max="3" width="21" style="8" bestFit="1" customWidth="1"/>
    <col min="4" max="4" width="17.5703125" style="8" bestFit="1" customWidth="1"/>
    <col min="5" max="16384" width="9.140625" style="8"/>
  </cols>
  <sheetData>
    <row r="1" spans="1:4" ht="22.5" customHeight="1">
      <c r="A1" s="301" t="s">
        <v>297</v>
      </c>
      <c r="B1" s="302"/>
      <c r="C1" s="302"/>
      <c r="D1" s="84"/>
    </row>
    <row r="2" spans="1:4" ht="14.25" customHeight="1">
      <c r="A2" s="213"/>
      <c r="B2" s="214"/>
      <c r="C2" s="214"/>
      <c r="D2" s="215" t="s">
        <v>46</v>
      </c>
    </row>
    <row r="3" spans="1:4" ht="35.25" customHeight="1">
      <c r="A3" s="71" t="s">
        <v>3</v>
      </c>
      <c r="B3" s="71" t="s">
        <v>4</v>
      </c>
      <c r="C3" s="72">
        <v>2025</v>
      </c>
      <c r="D3" s="73">
        <f>C3-1</f>
        <v>2024</v>
      </c>
    </row>
    <row r="4" spans="1:4" ht="30.75" customHeight="1">
      <c r="A4" s="216">
        <v>1</v>
      </c>
      <c r="B4" s="217" t="s">
        <v>17</v>
      </c>
      <c r="C4" s="101">
        <v>2782121</v>
      </c>
      <c r="D4" s="101">
        <v>1791114</v>
      </c>
    </row>
    <row r="5" spans="1:4" ht="30.75" customHeight="1">
      <c r="A5" s="216">
        <v>2</v>
      </c>
      <c r="B5" s="217" t="s">
        <v>18</v>
      </c>
      <c r="C5" s="101">
        <v>22963034</v>
      </c>
      <c r="D5" s="101">
        <v>20912518</v>
      </c>
    </row>
    <row r="6" spans="1:4" ht="30.75" customHeight="1">
      <c r="A6" s="216">
        <v>3</v>
      </c>
      <c r="B6" s="217" t="s">
        <v>19</v>
      </c>
      <c r="C6" s="101">
        <v>1937977</v>
      </c>
      <c r="D6" s="101">
        <v>3133575</v>
      </c>
    </row>
    <row r="7" spans="1:4" ht="30.75" customHeight="1">
      <c r="A7" s="216">
        <v>4</v>
      </c>
      <c r="B7" s="217" t="s">
        <v>20</v>
      </c>
      <c r="C7" s="101">
        <v>618181</v>
      </c>
      <c r="D7" s="101">
        <v>1038792</v>
      </c>
    </row>
    <row r="8" spans="1:4" ht="30.75" customHeight="1">
      <c r="A8" s="216">
        <v>5</v>
      </c>
      <c r="B8" s="217" t="s">
        <v>21</v>
      </c>
      <c r="C8" s="101">
        <v>1520745</v>
      </c>
      <c r="D8" s="101">
        <v>1528536</v>
      </c>
    </row>
    <row r="9" spans="1:4" ht="30.75" customHeight="1">
      <c r="A9" s="216">
        <v>6</v>
      </c>
      <c r="B9" s="217" t="s">
        <v>22</v>
      </c>
      <c r="C9" s="101">
        <v>17790544</v>
      </c>
      <c r="D9" s="101">
        <v>15831051</v>
      </c>
    </row>
    <row r="10" spans="1:4" ht="30.75" customHeight="1">
      <c r="A10" s="216">
        <v>7</v>
      </c>
      <c r="B10" s="217" t="s">
        <v>316</v>
      </c>
      <c r="C10" s="101">
        <v>22891482</v>
      </c>
      <c r="D10" s="101">
        <v>16665421</v>
      </c>
    </row>
    <row r="11" spans="1:4" ht="30.75" customHeight="1">
      <c r="A11" s="216">
        <v>8</v>
      </c>
      <c r="B11" s="217" t="s">
        <v>23</v>
      </c>
      <c r="C11" s="101">
        <v>64960485</v>
      </c>
      <c r="D11" s="101">
        <v>61270307</v>
      </c>
    </row>
    <row r="12" spans="1:4" ht="30.75" hidden="1" customHeight="1">
      <c r="A12" s="216" t="s">
        <v>144</v>
      </c>
      <c r="B12" s="217" t="s">
        <v>374</v>
      </c>
      <c r="C12" s="109">
        <v>0</v>
      </c>
      <c r="D12" s="206">
        <v>0</v>
      </c>
    </row>
    <row r="13" spans="1:4" ht="20.25" customHeight="1">
      <c r="A13" s="312" t="s">
        <v>27</v>
      </c>
      <c r="B13" s="312"/>
      <c r="C13" s="197">
        <f>SUM(C4:C12)</f>
        <v>135464569</v>
      </c>
      <c r="D13" s="151">
        <f>SUM(D4:D12)</f>
        <v>122171314</v>
      </c>
    </row>
    <row r="14" spans="1:4" ht="63.75" customHeight="1">
      <c r="A14" s="16"/>
      <c r="C14" s="17"/>
    </row>
    <row r="15" spans="1:4" ht="25.5" customHeight="1">
      <c r="A15" s="8"/>
      <c r="B15" s="18"/>
    </row>
    <row r="16" spans="1:4">
      <c r="A16" s="311"/>
      <c r="B16" s="311"/>
      <c r="C16" s="311"/>
    </row>
    <row r="17" spans="1:3">
      <c r="A17" s="311"/>
      <c r="B17" s="311"/>
      <c r="C17" s="311"/>
    </row>
    <row r="18" spans="1:3">
      <c r="A18" s="311"/>
      <c r="B18" s="311"/>
      <c r="C18" s="311"/>
    </row>
    <row r="19" spans="1:3" ht="2.25" customHeight="1">
      <c r="A19" s="311"/>
      <c r="B19" s="311"/>
      <c r="C19" s="311"/>
    </row>
    <row r="20" spans="1:3" hidden="1">
      <c r="A20" s="311"/>
      <c r="B20" s="311"/>
      <c r="C20" s="311"/>
    </row>
    <row r="21" spans="1:3" ht="7.5" hidden="1" customHeight="1">
      <c r="A21" s="311"/>
      <c r="B21" s="311"/>
      <c r="C21" s="311"/>
    </row>
    <row r="22" spans="1:3" ht="0.75" hidden="1" customHeight="1">
      <c r="A22" s="311"/>
      <c r="B22" s="311"/>
      <c r="C22" s="311"/>
    </row>
    <row r="23" spans="1:3" hidden="1">
      <c r="A23" s="311"/>
      <c r="B23" s="311"/>
      <c r="C23" s="311"/>
    </row>
    <row r="24" spans="1:3" ht="3" customHeight="1">
      <c r="A24" s="311"/>
      <c r="B24" s="311"/>
      <c r="C24" s="311"/>
    </row>
  </sheetData>
  <mergeCells count="3">
    <mergeCell ref="A1:C1"/>
    <mergeCell ref="A13:B13"/>
    <mergeCell ref="A16:C24"/>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2025</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D23"/>
  <sheetViews>
    <sheetView view="pageBreakPreview" zoomScale="90" zoomScaleNormal="100" zoomScaleSheetLayoutView="90" workbookViewId="0">
      <selection activeCell="Q46" sqref="Q46"/>
    </sheetView>
  </sheetViews>
  <sheetFormatPr defaultColWidth="9.140625" defaultRowHeight="12.75"/>
  <cols>
    <col min="1" max="1" width="11.85546875" style="9" bestFit="1" customWidth="1"/>
    <col min="2" max="2" width="37.7109375" style="8" customWidth="1"/>
    <col min="3" max="3" width="19.7109375" style="8" bestFit="1" customWidth="1"/>
    <col min="4" max="4" width="17.5703125" style="8" bestFit="1" customWidth="1"/>
    <col min="5" max="16384" width="9.140625" style="8"/>
  </cols>
  <sheetData>
    <row r="1" spans="1:4" ht="21.75" customHeight="1">
      <c r="A1" s="301" t="s">
        <v>318</v>
      </c>
      <c r="B1" s="302"/>
      <c r="C1" s="302"/>
      <c r="D1" s="84"/>
    </row>
    <row r="2" spans="1:4" ht="14.25" customHeight="1">
      <c r="A2" s="213"/>
      <c r="B2" s="214"/>
      <c r="C2" s="214"/>
      <c r="D2" s="215" t="s">
        <v>46</v>
      </c>
    </row>
    <row r="3" spans="1:4" ht="35.25" customHeight="1">
      <c r="A3" s="71" t="s">
        <v>3</v>
      </c>
      <c r="B3" s="71" t="s">
        <v>4</v>
      </c>
      <c r="C3" s="72">
        <v>2025</v>
      </c>
      <c r="D3" s="73">
        <f>C3-1</f>
        <v>2024</v>
      </c>
    </row>
    <row r="4" spans="1:4" ht="30.75" customHeight="1">
      <c r="A4" s="216">
        <v>1</v>
      </c>
      <c r="B4" s="217" t="s">
        <v>17</v>
      </c>
      <c r="C4" s="102">
        <v>174020</v>
      </c>
      <c r="D4" s="102">
        <v>402298</v>
      </c>
    </row>
    <row r="5" spans="1:4" ht="30.75" customHeight="1">
      <c r="A5" s="216">
        <v>2</v>
      </c>
      <c r="B5" s="217" t="s">
        <v>18</v>
      </c>
      <c r="C5" s="102">
        <v>3744480</v>
      </c>
      <c r="D5" s="102">
        <v>2573941</v>
      </c>
    </row>
    <row r="6" spans="1:4" ht="30.75" customHeight="1">
      <c r="A6" s="216">
        <v>3</v>
      </c>
      <c r="B6" s="217" t="s">
        <v>19</v>
      </c>
      <c r="C6" s="102">
        <v>373633</v>
      </c>
      <c r="D6" s="102">
        <v>3275667</v>
      </c>
    </row>
    <row r="7" spans="1:4" ht="30.75" customHeight="1">
      <c r="A7" s="216">
        <v>4</v>
      </c>
      <c r="B7" s="217" t="s">
        <v>20</v>
      </c>
      <c r="C7" s="102">
        <v>44545</v>
      </c>
      <c r="D7" s="102">
        <v>78583</v>
      </c>
    </row>
    <row r="8" spans="1:4" ht="30.75" customHeight="1">
      <c r="A8" s="216">
        <v>5</v>
      </c>
      <c r="B8" s="217" t="s">
        <v>21</v>
      </c>
      <c r="C8" s="102">
        <v>383892</v>
      </c>
      <c r="D8" s="102">
        <v>487147</v>
      </c>
    </row>
    <row r="9" spans="1:4" ht="30.75" customHeight="1">
      <c r="A9" s="216">
        <v>6</v>
      </c>
      <c r="B9" s="217" t="s">
        <v>22</v>
      </c>
      <c r="C9" s="102">
        <v>13556</v>
      </c>
      <c r="D9" s="102">
        <v>323138</v>
      </c>
    </row>
    <row r="10" spans="1:4" ht="30.75" customHeight="1">
      <c r="A10" s="216">
        <v>7</v>
      </c>
      <c r="B10" s="217" t="s">
        <v>316</v>
      </c>
      <c r="C10" s="102">
        <v>164952</v>
      </c>
      <c r="D10" s="102">
        <v>166998</v>
      </c>
    </row>
    <row r="11" spans="1:4" ht="30.75" customHeight="1">
      <c r="A11" s="216">
        <v>8</v>
      </c>
      <c r="B11" s="217" t="s">
        <v>23</v>
      </c>
      <c r="C11" s="102">
        <v>24171801</v>
      </c>
      <c r="D11" s="102">
        <v>21034579</v>
      </c>
    </row>
    <row r="12" spans="1:4" ht="20.25" customHeight="1">
      <c r="A12" s="312" t="s">
        <v>27</v>
      </c>
      <c r="B12" s="312"/>
      <c r="C12" s="150">
        <f>SUM(C4:C11)</f>
        <v>29070879</v>
      </c>
      <c r="D12" s="150">
        <f>SUM(D4:D11)</f>
        <v>28342351</v>
      </c>
    </row>
    <row r="13" spans="1:4" ht="63.75" customHeight="1">
      <c r="A13" s="16"/>
      <c r="C13" s="17"/>
    </row>
    <row r="14" spans="1:4" ht="25.5" customHeight="1">
      <c r="A14" s="8"/>
      <c r="B14" s="18"/>
    </row>
    <row r="15" spans="1:4">
      <c r="A15" s="311"/>
      <c r="B15" s="311"/>
      <c r="C15" s="311"/>
    </row>
    <row r="16" spans="1:4">
      <c r="A16" s="311"/>
      <c r="B16" s="311"/>
      <c r="C16" s="311"/>
    </row>
    <row r="17" spans="1:3">
      <c r="A17" s="311"/>
      <c r="B17" s="311"/>
      <c r="C17" s="311"/>
    </row>
    <row r="18" spans="1:3" ht="2.25" customHeight="1">
      <c r="A18" s="311"/>
      <c r="B18" s="311"/>
      <c r="C18" s="311"/>
    </row>
    <row r="19" spans="1:3" hidden="1">
      <c r="A19" s="311"/>
      <c r="B19" s="311"/>
      <c r="C19" s="311"/>
    </row>
    <row r="20" spans="1:3" ht="7.5" hidden="1" customHeight="1">
      <c r="A20" s="311"/>
      <c r="B20" s="311"/>
      <c r="C20" s="311"/>
    </row>
    <row r="21" spans="1:3" ht="0.75" hidden="1" customHeight="1">
      <c r="A21" s="311"/>
      <c r="B21" s="311"/>
      <c r="C21" s="311"/>
    </row>
    <row r="22" spans="1:3" hidden="1">
      <c r="A22" s="311"/>
      <c r="B22" s="311"/>
      <c r="C22" s="311"/>
    </row>
    <row r="23" spans="1:3" ht="3" customHeight="1">
      <c r="A23" s="311"/>
      <c r="B23" s="311"/>
      <c r="C23" s="311"/>
    </row>
  </sheetData>
  <mergeCells count="3">
    <mergeCell ref="A1:C1"/>
    <mergeCell ref="A12:B12"/>
    <mergeCell ref="A15:C23"/>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2025</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F17"/>
  <sheetViews>
    <sheetView view="pageBreakPreview" zoomScale="110" zoomScaleNormal="100" zoomScaleSheetLayoutView="110" zoomScalePageLayoutView="110" workbookViewId="0">
      <selection activeCell="Q46" sqref="Q46"/>
    </sheetView>
  </sheetViews>
  <sheetFormatPr defaultColWidth="9.140625" defaultRowHeight="12.75"/>
  <cols>
    <col min="1" max="1" width="43.7109375" style="8" bestFit="1" customWidth="1"/>
    <col min="2" max="4" width="16.140625" style="8" customWidth="1"/>
    <col min="5" max="5" width="13.5703125" style="8" customWidth="1"/>
    <col min="6" max="6" width="16.140625" style="8" customWidth="1"/>
    <col min="7" max="16384" width="9.140625" style="8"/>
  </cols>
  <sheetData>
    <row r="1" spans="1:6" ht="21.75" customHeight="1">
      <c r="A1" s="301" t="s">
        <v>319</v>
      </c>
      <c r="B1" s="313"/>
      <c r="C1" s="313"/>
      <c r="D1" s="313"/>
      <c r="E1" s="313"/>
      <c r="F1" s="313"/>
    </row>
    <row r="2" spans="1:6" ht="14.25" customHeight="1">
      <c r="A2" s="314" t="s">
        <v>141</v>
      </c>
      <c r="B2" s="314"/>
      <c r="C2" s="314"/>
      <c r="D2" s="314"/>
      <c r="E2" s="314"/>
      <c r="F2" s="314"/>
    </row>
    <row r="3" spans="1:6" ht="39" customHeight="1">
      <c r="A3" s="66" t="s">
        <v>28</v>
      </c>
      <c r="B3" s="66" t="s">
        <v>5</v>
      </c>
      <c r="C3" s="66" t="s">
        <v>6</v>
      </c>
      <c r="D3" s="66" t="s">
        <v>7</v>
      </c>
      <c r="E3" s="66" t="s">
        <v>77</v>
      </c>
      <c r="F3" s="66" t="s">
        <v>8</v>
      </c>
    </row>
    <row r="4" spans="1:6" ht="27.75" customHeight="1">
      <c r="A4" s="211" t="s">
        <v>611</v>
      </c>
      <c r="B4" s="104">
        <v>2110000.0000000009</v>
      </c>
      <c r="C4" s="104">
        <v>4490000</v>
      </c>
      <c r="D4" s="104">
        <v>-4490000</v>
      </c>
      <c r="E4" s="105">
        <f>C4+D4</f>
        <v>0</v>
      </c>
      <c r="F4" s="104">
        <f>SUM(B4+E4)</f>
        <v>2110000.0000000009</v>
      </c>
    </row>
    <row r="5" spans="1:6" ht="27.75" customHeight="1">
      <c r="A5" s="211" t="s">
        <v>208</v>
      </c>
      <c r="B5" s="104">
        <v>129000</v>
      </c>
      <c r="C5" s="104">
        <v>558000</v>
      </c>
      <c r="D5" s="104">
        <v>-537000</v>
      </c>
      <c r="E5" s="105">
        <f>C5+D5</f>
        <v>21000</v>
      </c>
      <c r="F5" s="104">
        <f>SUM(B5+E5)</f>
        <v>150000</v>
      </c>
    </row>
    <row r="6" spans="1:6" ht="27.75" customHeight="1">
      <c r="A6" s="211" t="s">
        <v>209</v>
      </c>
      <c r="B6" s="104">
        <v>731000</v>
      </c>
      <c r="C6" s="104">
        <v>888000</v>
      </c>
      <c r="D6" s="104">
        <v>-762000</v>
      </c>
      <c r="E6" s="105">
        <f>C6+D6</f>
        <v>126000</v>
      </c>
      <c r="F6" s="104">
        <f>SUM(B6+E6)</f>
        <v>857000</v>
      </c>
    </row>
    <row r="7" spans="1:6" ht="27.75" hidden="1" customHeight="1">
      <c r="A7" s="211" t="s">
        <v>211</v>
      </c>
      <c r="B7" s="104">
        <v>0</v>
      </c>
      <c r="C7" s="105"/>
      <c r="D7" s="104"/>
      <c r="E7" s="104">
        <v>0</v>
      </c>
      <c r="F7" s="105">
        <v>0</v>
      </c>
    </row>
    <row r="8" spans="1:6" ht="27.75" customHeight="1">
      <c r="A8" s="211" t="s">
        <v>210</v>
      </c>
      <c r="B8" s="104">
        <v>2520000</v>
      </c>
      <c r="C8" s="104">
        <v>1130000</v>
      </c>
      <c r="D8" s="104">
        <v>-500000</v>
      </c>
      <c r="E8" s="105">
        <f>C8+D8</f>
        <v>630000</v>
      </c>
      <c r="F8" s="104">
        <f>SUM(B8+E8)</f>
        <v>3150000</v>
      </c>
    </row>
    <row r="9" spans="1:6" ht="27.75" customHeight="1">
      <c r="A9" s="81" t="s">
        <v>9</v>
      </c>
      <c r="B9" s="149">
        <f>SUM(B4:B8)</f>
        <v>5490000.0000000009</v>
      </c>
      <c r="C9" s="149">
        <f>SUM(C4:C8)</f>
        <v>7066000</v>
      </c>
      <c r="D9" s="149">
        <f>SUM(D4:D8)</f>
        <v>-6289000</v>
      </c>
      <c r="E9" s="149">
        <f>SUM(E4:E8)</f>
        <v>777000</v>
      </c>
      <c r="F9" s="149">
        <f>SUM(F4:F8)</f>
        <v>6267000.0000000009</v>
      </c>
    </row>
    <row r="10" spans="1:6" ht="6" customHeight="1">
      <c r="A10" s="22"/>
      <c r="B10" s="212"/>
      <c r="C10" s="212"/>
      <c r="D10" s="212"/>
      <c r="E10" s="212"/>
      <c r="F10" s="212"/>
    </row>
    <row r="11" spans="1:6" ht="27" customHeight="1">
      <c r="A11" s="211" t="s">
        <v>213</v>
      </c>
      <c r="B11" s="104">
        <v>3365200</v>
      </c>
      <c r="C11" s="104">
        <v>1222000</v>
      </c>
      <c r="D11" s="105">
        <v>-695600</v>
      </c>
      <c r="E11" s="105">
        <f>C11+D11</f>
        <v>526400</v>
      </c>
      <c r="F11" s="104">
        <f>SUM(B11+E11)</f>
        <v>3891600</v>
      </c>
    </row>
    <row r="12" spans="1:6" ht="27" customHeight="1">
      <c r="A12" s="211" t="s">
        <v>214</v>
      </c>
      <c r="B12" s="104">
        <v>6251000</v>
      </c>
      <c r="C12" s="104">
        <v>846000</v>
      </c>
      <c r="D12" s="105">
        <v>-188000</v>
      </c>
      <c r="E12" s="105">
        <f>C12+D12</f>
        <v>658000</v>
      </c>
      <c r="F12" s="104">
        <f>SUM(B12+E12)</f>
        <v>6909000</v>
      </c>
    </row>
    <row r="13" spans="1:6" ht="30.75" customHeight="1">
      <c r="A13" s="5" t="s">
        <v>212</v>
      </c>
      <c r="B13" s="103">
        <v>2721060</v>
      </c>
      <c r="C13" s="103">
        <v>60321</v>
      </c>
      <c r="D13" s="103">
        <v>-14689.92454</v>
      </c>
      <c r="E13" s="105">
        <f>C13+D13</f>
        <v>45631.07546</v>
      </c>
      <c r="F13" s="103">
        <f>SUM(B13+E13)</f>
        <v>2766691.07546</v>
      </c>
    </row>
    <row r="14" spans="1:6" ht="30.75" customHeight="1">
      <c r="A14" s="211" t="s">
        <v>684</v>
      </c>
      <c r="B14" s="105">
        <v>1504000</v>
      </c>
      <c r="C14" s="103">
        <v>827200</v>
      </c>
      <c r="D14" s="105">
        <v>0</v>
      </c>
      <c r="E14" s="105">
        <f>C14+D14</f>
        <v>827200</v>
      </c>
      <c r="F14" s="103">
        <f>SUM(B14+E14)</f>
        <v>2331200</v>
      </c>
    </row>
    <row r="15" spans="1:6" ht="30.75" customHeight="1">
      <c r="A15" s="81" t="s">
        <v>215</v>
      </c>
      <c r="B15" s="139">
        <f>SUM(B11:B14)</f>
        <v>13841260</v>
      </c>
      <c r="C15" s="139">
        <f>SUM(C11:C14)</f>
        <v>2955521</v>
      </c>
      <c r="D15" s="139">
        <f>SUM(D11:D14)</f>
        <v>-898289.92454000004</v>
      </c>
      <c r="E15" s="139">
        <f>SUM(E11:E14)</f>
        <v>2057231.07546</v>
      </c>
      <c r="F15" s="139">
        <f>SUM(F11:F14)</f>
        <v>15898491.07546</v>
      </c>
    </row>
    <row r="16" spans="1:6" ht="6" customHeight="1">
      <c r="A16" s="5"/>
      <c r="B16" s="74"/>
      <c r="C16" s="74"/>
      <c r="D16" s="74"/>
      <c r="E16" s="74"/>
      <c r="F16" s="74"/>
    </row>
    <row r="17" spans="1:6" ht="24.75" customHeight="1">
      <c r="A17" s="81" t="s">
        <v>10</v>
      </c>
      <c r="B17" s="139">
        <f>SUM(B9+B15)</f>
        <v>19331260</v>
      </c>
      <c r="C17" s="139">
        <f>SUM(C9+C15)</f>
        <v>10021521</v>
      </c>
      <c r="D17" s="139">
        <f>SUM(D9+D15)</f>
        <v>-7187289.92454</v>
      </c>
      <c r="E17" s="139">
        <f>SUM(E9+E15)</f>
        <v>2834231.07546</v>
      </c>
      <c r="F17" s="139">
        <f>SUM(F9+F15)</f>
        <v>22165491.075460002</v>
      </c>
    </row>
  </sheetData>
  <mergeCells count="2">
    <mergeCell ref="A1:F1"/>
    <mergeCell ref="A2:F2"/>
  </mergeCells>
  <phoneticPr fontId="17" type="noConversion"/>
  <pageMargins left="0.63" right="0.75" top="1.0729166666666701" bottom="1" header="0.5" footer="0.5"/>
  <pageSetup orientation="landscape" r:id="rId1"/>
  <headerFooter alignWithMargins="0">
    <oddHeader>&amp;R&amp;"Times New Roman,Regular"Kingdom of Bahrain
Consolidated Final Account
For The Year Ended 31 December 2025</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F6"/>
  <sheetViews>
    <sheetView view="pageBreakPreview" zoomScaleNormal="100" zoomScaleSheetLayoutView="100" workbookViewId="0">
      <selection activeCell="Q46" sqref="Q46"/>
    </sheetView>
  </sheetViews>
  <sheetFormatPr defaultColWidth="9.140625" defaultRowHeight="12.75"/>
  <cols>
    <col min="1" max="1" width="47.5703125" style="8" customWidth="1"/>
    <col min="2" max="3" width="21.5703125" style="8" customWidth="1"/>
    <col min="4" max="16384" width="9.140625" style="8"/>
  </cols>
  <sheetData>
    <row r="1" spans="1:6" ht="21.75" customHeight="1">
      <c r="A1" s="301" t="s">
        <v>321</v>
      </c>
      <c r="B1" s="302"/>
      <c r="C1" s="302"/>
    </row>
    <row r="2" spans="1:6" ht="14.25" customHeight="1">
      <c r="A2" s="84"/>
      <c r="B2" s="84"/>
      <c r="C2" s="209" t="s">
        <v>141</v>
      </c>
    </row>
    <row r="3" spans="1:6" ht="39.75" customHeight="1">
      <c r="A3" s="66" t="s">
        <v>28</v>
      </c>
      <c r="B3" s="75">
        <v>2025</v>
      </c>
      <c r="C3" s="75">
        <f>B3-1</f>
        <v>2024</v>
      </c>
    </row>
    <row r="4" spans="1:6" ht="29.25" customHeight="1">
      <c r="A4" s="210" t="s">
        <v>323</v>
      </c>
      <c r="B4" s="107">
        <v>125100</v>
      </c>
      <c r="C4" s="107">
        <v>125100</v>
      </c>
      <c r="E4" s="19"/>
      <c r="F4" s="19"/>
    </row>
    <row r="5" spans="1:6" ht="29.25" customHeight="1">
      <c r="A5" s="210" t="s">
        <v>322</v>
      </c>
      <c r="B5" s="107">
        <v>-40992</v>
      </c>
      <c r="C5" s="107">
        <v>-102402</v>
      </c>
      <c r="E5" s="20"/>
      <c r="F5" s="20"/>
    </row>
    <row r="6" spans="1:6" ht="21.75" customHeight="1">
      <c r="A6" s="153" t="s">
        <v>666</v>
      </c>
      <c r="B6" s="207">
        <f>SUM(B4:B5)</f>
        <v>84108</v>
      </c>
      <c r="C6" s="207">
        <f>SUM(C4:C5)</f>
        <v>22698</v>
      </c>
    </row>
  </sheetData>
  <mergeCells count="1">
    <mergeCell ref="A1:C1"/>
  </mergeCells>
  <phoneticPr fontId="17" type="noConversion"/>
  <pageMargins left="0.57999999999999996" right="0.75" top="0.82291666666666696" bottom="1" header="0.25" footer="0.5"/>
  <pageSetup orientation="portrait" r:id="rId1"/>
  <headerFooter>
    <oddHeader xml:space="preserve">&amp;R&amp;"Times New Roman,Regular"Kingdom of Bahrain
Consolidated Final Account
For The Year Ended 31 December 2025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7" ma:contentTypeDescription="Create a new document." ma:contentTypeScope="" ma:versionID="50951219fe2573872e6ba720fbf68f38">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bb3a9d4833f0b28bdf6c36e796c9bcc5"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2107bfa-4e49-45ab-ad8a-454b984b5d0f" xsi:nil="true"/>
    <lcf76f155ced4ddcb4097134ff3c332f xmlns="b3b001d4-b64a-4cc2-a75a-fead1b2f602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0111EF-48A6-4A23-8E10-B5E424F0C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EA0B2F-C9B5-4F51-8400-B1505C137953}">
  <ds:schemaRefs>
    <ds:schemaRef ds:uri="http://www.w3.org/XML/1998/namespace"/>
    <ds:schemaRef ds:uri="http://schemas.microsoft.com/office/infopath/2007/PartnerControls"/>
    <ds:schemaRef ds:uri="b3b001d4-b64a-4cc2-a75a-fead1b2f6020"/>
    <ds:schemaRef ds:uri="http://purl.org/dc/elements/1.1/"/>
    <ds:schemaRef ds:uri="http://schemas.microsoft.com/office/2006/documentManagement/types"/>
    <ds:schemaRef ds:uri="32107bfa-4e49-45ab-ad8a-454b984b5d0f"/>
    <ds:schemaRef ds:uri="http://purl.org/dc/terms/"/>
    <ds:schemaRef ds:uri="http://purl.org/dc/dcmitype/"/>
    <ds:schemaRef ds:uri="a6cfa33b-2bf5-4bf7-928c-6cc2294ff38c"/>
    <ds:schemaRef ds:uri="http://schemas.microsoft.com/office/2006/metadata/properties"/>
    <ds:schemaRef ds:uri="http://schemas.openxmlformats.org/package/2006/metadata/core-properties"/>
  </ds:schemaRefs>
</ds:datastoreItem>
</file>

<file path=customXml/itemProps3.xml><?xml version="1.0" encoding="utf-8"?>
<ds:datastoreItem xmlns:ds="http://schemas.openxmlformats.org/officeDocument/2006/customXml" ds:itemID="{99B3A4B7-2600-444A-8A64-38E19E862E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16</vt:i4>
      </vt:variant>
    </vt:vector>
  </HeadingPairs>
  <TitlesOfParts>
    <vt:vector size="37" baseType="lpstr">
      <vt:lpstr>Final Account</vt:lpstr>
      <vt:lpstr>Oil Rev.</vt:lpstr>
      <vt:lpstr>Rev &amp; Exp </vt:lpstr>
      <vt:lpstr>Rev.</vt:lpstr>
      <vt:lpstr>Rev Details</vt:lpstr>
      <vt:lpstr>Budget</vt:lpstr>
      <vt:lpstr>Amendments</vt:lpstr>
      <vt:lpstr>Exp.</vt:lpstr>
      <vt:lpstr>Exp. Detalis</vt:lpstr>
      <vt:lpstr>Tran. Budget Exp</vt:lpstr>
      <vt:lpstr>Projects</vt:lpstr>
      <vt:lpstr>Abu-Sa'afa Field</vt:lpstr>
      <vt:lpstr>BDF</vt:lpstr>
      <vt:lpstr>Carry forward Proj</vt:lpstr>
      <vt:lpstr>Comparison</vt:lpstr>
      <vt:lpstr>CF</vt:lpstr>
      <vt:lpstr>Account Pay</vt:lpstr>
      <vt:lpstr>Accrued Exp</vt:lpstr>
      <vt:lpstr>Encum</vt:lpstr>
      <vt:lpstr>Financing</vt:lpstr>
      <vt:lpstr>Credits</vt:lpstr>
      <vt:lpstr>'Account Pay'!Print_Area</vt:lpstr>
      <vt:lpstr>'Accrued Exp'!Print_Area</vt:lpstr>
      <vt:lpstr>BDF!Print_Area</vt:lpstr>
      <vt:lpstr>Budget!Print_Area</vt:lpstr>
      <vt:lpstr>Encum!Print_Area</vt:lpstr>
      <vt:lpstr>Exp.!Print_Area</vt:lpstr>
      <vt:lpstr>'Exp. Detalis'!Print_Area</vt:lpstr>
      <vt:lpstr>'Rev &amp; Exp '!Print_Area</vt:lpstr>
      <vt:lpstr>'Rev Details'!Print_Area</vt:lpstr>
      <vt:lpstr>Rev.!Print_Area</vt:lpstr>
      <vt:lpstr>Amendments!Print_Titles</vt:lpstr>
      <vt:lpstr>Exp.!Print_Titles</vt:lpstr>
      <vt:lpstr>'Exp. Detalis'!Print_Titles</vt:lpstr>
      <vt:lpstr>'Rev &amp; Exp '!Print_Titles</vt:lpstr>
      <vt:lpstr>'Rev Details'!Print_Titles</vt:lpstr>
      <vt:lpstr>Rev.!Print_Titles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Nawara Abdulelah AlMoalem</cp:lastModifiedBy>
  <cp:lastPrinted>2026-09-09T10:17:40Z</cp:lastPrinted>
  <dcterms:created xsi:type="dcterms:W3CDTF">2003-05-10T11:11:16Z</dcterms:created>
  <dcterms:modified xsi:type="dcterms:W3CDTF">2026-09-09T11:12:08Z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MediaServiceImageTags">
    <vt:lpwstr/>
  </property>
</Properties>
</file>