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20/"/>
    </mc:Choice>
  </mc:AlternateContent>
  <xr:revisionPtr revIDLastSave="79" documentId="13_ncr:1_{A20CC8B0-F7FA-4B49-B74A-4EDFCB167EC7}" xr6:coauthVersionLast="47" xr6:coauthVersionMax="47" xr10:uidLastSave="{9C080FE5-1C99-4101-A441-76B3D771797C}"/>
  <bookViews>
    <workbookView xWindow="315" yWindow="30" windowWidth="13575" windowHeight="14175" tabRatio="1000" xr2:uid="{00000000-000D-0000-FFFF-FFFF00000000}"/>
  </bookViews>
  <sheets>
    <sheet name="Revenue Expenditure Statement" sheetId="39" r:id="rId1"/>
    <sheet name="Oil Rev." sheetId="48" state="hidden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Pay'!$A$1:$D$13</definedName>
    <definedName name="_xlnm.Print_Area" localSheetId="13">'Accrued Exp'!$A$1:$D$13</definedName>
    <definedName name="_xlnm.Print_Area" localSheetId="6">Amendments!$A$1:$F$122</definedName>
    <definedName name="_xlnm.Print_Area" localSheetId="14">Encum!$A$1:$D$12</definedName>
    <definedName name="_xlnm.Print_Area" localSheetId="2">'Rev &amp; Exp '!$A$1:$J$61</definedName>
    <definedName name="_xlnm.Print_Area" localSheetId="4">'Rev Details'!$A$1:$I$211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'!$3:$4</definedName>
    <definedName name="_xlnm.Print_Titles" localSheetId="4">'Rev Details'!$3:$4</definedName>
    <definedName name="_xlnm.Print_Titles" localSheetId="3">'Rev.'!$3:$3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" i="74" l="1"/>
  <c r="C17" i="41"/>
  <c r="C13" i="41"/>
  <c r="C13" i="56"/>
  <c r="C12" i="52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4" i="7"/>
  <c r="C59" i="7"/>
  <c r="B59" i="7"/>
  <c r="F108" i="72"/>
  <c r="E108" i="72"/>
  <c r="D108" i="72"/>
  <c r="B108" i="72"/>
  <c r="E5" i="72"/>
  <c r="E7" i="41" l="1"/>
  <c r="E8" i="41"/>
  <c r="G8" i="41" s="1"/>
  <c r="I8" i="41" s="1"/>
  <c r="E9" i="41"/>
  <c r="E10" i="41"/>
  <c r="G10" i="41" s="1"/>
  <c r="E11" i="41"/>
  <c r="E12" i="41"/>
  <c r="G12" i="41" s="1"/>
  <c r="I12" i="41" s="1"/>
  <c r="E6" i="41"/>
  <c r="G6" i="41" s="1"/>
  <c r="G11" i="41"/>
  <c r="G9" i="41"/>
  <c r="G7" i="41"/>
  <c r="I9" i="41"/>
  <c r="E15" i="41"/>
  <c r="G15" i="41" s="1"/>
  <c r="I15" i="41" s="1"/>
  <c r="H61" i="74"/>
  <c r="I61" i="74"/>
  <c r="I7" i="41"/>
  <c r="D13" i="56"/>
  <c r="I11" i="41" l="1"/>
  <c r="I6" i="41"/>
  <c r="I10" i="41"/>
  <c r="H6" i="50"/>
  <c r="H7" i="50"/>
  <c r="H8" i="50"/>
  <c r="H9" i="50"/>
  <c r="H10" i="50"/>
  <c r="H11" i="50"/>
  <c r="H12" i="50"/>
  <c r="H13" i="50"/>
  <c r="H14" i="50"/>
  <c r="H15" i="50"/>
  <c r="H16" i="50"/>
  <c r="H17" i="50"/>
  <c r="H18" i="50"/>
  <c r="H19" i="50"/>
  <c r="H20" i="50"/>
  <c r="H21" i="50"/>
  <c r="H22" i="50"/>
  <c r="H23" i="50"/>
  <c r="H24" i="50"/>
  <c r="H25" i="50"/>
  <c r="H26" i="50"/>
  <c r="H27" i="50"/>
  <c r="H28" i="50"/>
  <c r="H29" i="50"/>
  <c r="H30" i="50"/>
  <c r="H31" i="50"/>
  <c r="H32" i="50"/>
  <c r="H33" i="50"/>
  <c r="H34" i="50"/>
  <c r="H35" i="50"/>
  <c r="H36" i="50"/>
  <c r="H37" i="50"/>
  <c r="H38" i="50"/>
  <c r="H39" i="50"/>
  <c r="H40" i="50"/>
  <c r="H41" i="50"/>
  <c r="H42" i="50"/>
  <c r="H43" i="50"/>
  <c r="H44" i="50"/>
  <c r="H45" i="50"/>
  <c r="H46" i="50"/>
  <c r="H47" i="50"/>
  <c r="H48" i="50"/>
  <c r="H49" i="50"/>
  <c r="H50" i="50"/>
  <c r="H51" i="50"/>
  <c r="H52" i="50"/>
  <c r="H53" i="50"/>
  <c r="H54" i="50"/>
  <c r="H55" i="50"/>
  <c r="H56" i="50"/>
  <c r="H57" i="50"/>
  <c r="H58" i="50"/>
  <c r="H59" i="50"/>
  <c r="H60" i="50"/>
  <c r="H61" i="50"/>
  <c r="H62" i="50"/>
  <c r="H63" i="50"/>
  <c r="H64" i="50"/>
  <c r="H65" i="50"/>
  <c r="H66" i="50"/>
  <c r="H67" i="50"/>
  <c r="H68" i="50"/>
  <c r="H69" i="50"/>
  <c r="H70" i="50"/>
  <c r="H71" i="50"/>
  <c r="H72" i="50"/>
  <c r="H73" i="50"/>
  <c r="H74" i="50"/>
  <c r="H75" i="50"/>
  <c r="H76" i="50"/>
  <c r="H77" i="50"/>
  <c r="H78" i="50"/>
  <c r="H79" i="50"/>
  <c r="H80" i="50"/>
  <c r="H81" i="50"/>
  <c r="H82" i="50"/>
  <c r="H83" i="50"/>
  <c r="H84" i="50"/>
  <c r="H85" i="50"/>
  <c r="H86" i="50"/>
  <c r="H87" i="50"/>
  <c r="H88" i="50"/>
  <c r="H89" i="50"/>
  <c r="H90" i="50"/>
  <c r="H91" i="50"/>
  <c r="H92" i="50"/>
  <c r="H93" i="50"/>
  <c r="H94" i="50"/>
  <c r="H95" i="50"/>
  <c r="H96" i="50"/>
  <c r="H97" i="50"/>
  <c r="H98" i="50"/>
  <c r="H99" i="50"/>
  <c r="H100" i="50"/>
  <c r="H101" i="50"/>
  <c r="H102" i="50"/>
  <c r="H103" i="50"/>
  <c r="H104" i="50"/>
  <c r="H105" i="50"/>
  <c r="H106" i="50"/>
  <c r="H107" i="50"/>
  <c r="H108" i="50"/>
  <c r="H109" i="50"/>
  <c r="H110" i="50"/>
  <c r="H111" i="50"/>
  <c r="H112" i="50"/>
  <c r="H113" i="50"/>
  <c r="H114" i="50"/>
  <c r="H115" i="50"/>
  <c r="H116" i="50"/>
  <c r="H117" i="50"/>
  <c r="H118" i="50"/>
  <c r="H119" i="50"/>
  <c r="H120" i="50"/>
  <c r="H121" i="50"/>
  <c r="H122" i="50"/>
  <c r="H123" i="50"/>
  <c r="H124" i="50"/>
  <c r="H125" i="50"/>
  <c r="H126" i="50"/>
  <c r="H127" i="50"/>
  <c r="H128" i="50"/>
  <c r="H129" i="50"/>
  <c r="H130" i="50"/>
  <c r="H131" i="50"/>
  <c r="H132" i="50"/>
  <c r="H133" i="50"/>
  <c r="H134" i="50"/>
  <c r="H135" i="50"/>
  <c r="H136" i="50"/>
  <c r="H137" i="50"/>
  <c r="H138" i="50"/>
  <c r="H139" i="50"/>
  <c r="H140" i="50"/>
  <c r="H141" i="50"/>
  <c r="H142" i="50"/>
  <c r="H143" i="50"/>
  <c r="H144" i="50"/>
  <c r="H145" i="50"/>
  <c r="H146" i="50"/>
  <c r="H147" i="50"/>
  <c r="H148" i="50"/>
  <c r="H149" i="50"/>
  <c r="H150" i="50"/>
  <c r="H151" i="50"/>
  <c r="H152" i="50"/>
  <c r="H153" i="50"/>
  <c r="H154" i="50"/>
  <c r="H155" i="50"/>
  <c r="H156" i="50"/>
  <c r="H157" i="50"/>
  <c r="H158" i="50"/>
  <c r="H159" i="50"/>
  <c r="H160" i="50"/>
  <c r="H161" i="50"/>
  <c r="H162" i="50"/>
  <c r="H163" i="50"/>
  <c r="H164" i="50"/>
  <c r="H165" i="50"/>
  <c r="H166" i="50"/>
  <c r="H167" i="50"/>
  <c r="H168" i="50"/>
  <c r="H169" i="50"/>
  <c r="H170" i="50"/>
  <c r="H171" i="50"/>
  <c r="H172" i="50"/>
  <c r="H173" i="50"/>
  <c r="H174" i="50"/>
  <c r="H175" i="50"/>
  <c r="H176" i="50"/>
  <c r="H177" i="50"/>
  <c r="H178" i="50"/>
  <c r="H179" i="50"/>
  <c r="H180" i="50"/>
  <c r="H181" i="50"/>
  <c r="H182" i="50"/>
  <c r="H183" i="50"/>
  <c r="H184" i="50"/>
  <c r="H185" i="50"/>
  <c r="H186" i="50"/>
  <c r="H187" i="50"/>
  <c r="H188" i="50"/>
  <c r="H189" i="50"/>
  <c r="H190" i="50"/>
  <c r="H191" i="50"/>
  <c r="H192" i="50"/>
  <c r="H193" i="50"/>
  <c r="H194" i="50"/>
  <c r="H195" i="50"/>
  <c r="H196" i="50"/>
  <c r="H197" i="50"/>
  <c r="H198" i="50"/>
  <c r="H199" i="50"/>
  <c r="H200" i="50"/>
  <c r="H201" i="50"/>
  <c r="H202" i="50"/>
  <c r="H203" i="50"/>
  <c r="H204" i="50"/>
  <c r="H205" i="50"/>
  <c r="H206" i="50"/>
  <c r="H207" i="50"/>
  <c r="H208" i="50"/>
  <c r="H209" i="50"/>
  <c r="H210" i="50"/>
  <c r="H211" i="50"/>
  <c r="H212" i="50"/>
  <c r="H213" i="50"/>
  <c r="H214" i="50"/>
  <c r="H215" i="50"/>
  <c r="H216" i="50"/>
  <c r="H217" i="50"/>
  <c r="H218" i="50"/>
  <c r="H219" i="50"/>
  <c r="H220" i="50"/>
  <c r="H221" i="50"/>
  <c r="H222" i="50"/>
  <c r="H223" i="50"/>
  <c r="H224" i="50"/>
  <c r="H225" i="50"/>
  <c r="H226" i="50"/>
  <c r="H227" i="50"/>
  <c r="H228" i="50"/>
  <c r="H229" i="50"/>
  <c r="H230" i="50"/>
  <c r="H231" i="50"/>
  <c r="H232" i="50"/>
  <c r="H233" i="50"/>
  <c r="H234" i="50"/>
  <c r="H235" i="50"/>
  <c r="H236" i="50"/>
  <c r="H237" i="50"/>
  <c r="H238" i="50"/>
  <c r="H239" i="50"/>
  <c r="H240" i="50"/>
  <c r="H241" i="50"/>
  <c r="H242" i="50"/>
  <c r="H243" i="50"/>
  <c r="H244" i="50"/>
  <c r="H245" i="50"/>
  <c r="H246" i="50"/>
  <c r="H247" i="50"/>
  <c r="H248" i="50"/>
  <c r="H249" i="50"/>
  <c r="H250" i="50"/>
  <c r="H251" i="50"/>
  <c r="H252" i="50"/>
  <c r="H253" i="50"/>
  <c r="H254" i="50"/>
  <c r="H255" i="50"/>
  <c r="H256" i="50"/>
  <c r="H257" i="50"/>
  <c r="H258" i="50"/>
  <c r="H259" i="50"/>
  <c r="H260" i="50"/>
  <c r="H261" i="50"/>
  <c r="H262" i="50"/>
  <c r="H263" i="50"/>
  <c r="H264" i="50"/>
  <c r="H265" i="50"/>
  <c r="H266" i="50"/>
  <c r="H267" i="50"/>
  <c r="H268" i="50"/>
  <c r="H269" i="50"/>
  <c r="H270" i="50"/>
  <c r="H271" i="50"/>
  <c r="H272" i="50"/>
  <c r="H273" i="50"/>
  <c r="H274" i="50"/>
  <c r="H275" i="50"/>
  <c r="H276" i="50"/>
  <c r="H277" i="50"/>
  <c r="H278" i="50"/>
  <c r="H279" i="50"/>
  <c r="H280" i="50"/>
  <c r="H281" i="50"/>
  <c r="H282" i="50"/>
  <c r="H283" i="50"/>
  <c r="H284" i="50"/>
  <c r="H285" i="50"/>
  <c r="H286" i="50"/>
  <c r="H287" i="50"/>
  <c r="H288" i="50"/>
  <c r="H289" i="50"/>
  <c r="H290" i="50"/>
  <c r="H291" i="50"/>
  <c r="H292" i="50"/>
  <c r="H293" i="50"/>
  <c r="H294" i="50"/>
  <c r="H295" i="50"/>
  <c r="H296" i="50"/>
  <c r="H297" i="50"/>
  <c r="H298" i="50"/>
  <c r="H299" i="50"/>
  <c r="H300" i="50"/>
  <c r="H301" i="50"/>
  <c r="H302" i="50"/>
  <c r="H303" i="50"/>
  <c r="H304" i="50"/>
  <c r="H305" i="50"/>
  <c r="H306" i="50"/>
  <c r="H307" i="50"/>
  <c r="H308" i="50"/>
  <c r="H309" i="50"/>
  <c r="H310" i="50"/>
  <c r="H311" i="50"/>
  <c r="H312" i="50"/>
  <c r="H313" i="50"/>
  <c r="H314" i="50"/>
  <c r="H315" i="50"/>
  <c r="H316" i="50"/>
  <c r="H317" i="50"/>
  <c r="H318" i="50"/>
  <c r="H319" i="50"/>
  <c r="H320" i="50"/>
  <c r="H321" i="50"/>
  <c r="H322" i="50"/>
  <c r="H323" i="50"/>
  <c r="H324" i="50"/>
  <c r="H325" i="50"/>
  <c r="H326" i="50"/>
  <c r="H327" i="50"/>
  <c r="H328" i="50"/>
  <c r="H329" i="50"/>
  <c r="H330" i="50"/>
  <c r="H331" i="50"/>
  <c r="H332" i="50"/>
  <c r="H333" i="50"/>
  <c r="H334" i="50"/>
  <c r="H335" i="50"/>
  <c r="H336" i="50"/>
  <c r="H337" i="50"/>
  <c r="H338" i="50"/>
  <c r="H339" i="50"/>
  <c r="H340" i="50"/>
  <c r="H341" i="50"/>
  <c r="H342" i="50"/>
  <c r="H343" i="50"/>
  <c r="H344" i="50"/>
  <c r="H345" i="50"/>
  <c r="H346" i="50"/>
  <c r="H347" i="50"/>
  <c r="H348" i="50"/>
  <c r="H349" i="50"/>
  <c r="H350" i="50"/>
  <c r="H351" i="50"/>
  <c r="H352" i="50"/>
  <c r="H353" i="50"/>
  <c r="H354" i="50"/>
  <c r="H355" i="50"/>
  <c r="H356" i="50"/>
  <c r="H357" i="50"/>
  <c r="H358" i="50"/>
  <c r="H359" i="50"/>
  <c r="H360" i="50"/>
  <c r="H361" i="50"/>
  <c r="H362" i="50"/>
  <c r="H363" i="50"/>
  <c r="H364" i="50"/>
  <c r="H365" i="50"/>
  <c r="H366" i="50"/>
  <c r="H367" i="50"/>
  <c r="H368" i="50"/>
  <c r="H369" i="50"/>
  <c r="H370" i="50"/>
  <c r="H371" i="50"/>
  <c r="H372" i="50"/>
  <c r="H373" i="50"/>
  <c r="H374" i="50"/>
  <c r="H375" i="50"/>
  <c r="H376" i="50"/>
  <c r="H377" i="50"/>
  <c r="H378" i="50"/>
  <c r="H379" i="50"/>
  <c r="H380" i="50"/>
  <c r="H381" i="50"/>
  <c r="H382" i="50"/>
  <c r="H383" i="50"/>
  <c r="H384" i="50"/>
  <c r="H385" i="50"/>
  <c r="H386" i="50"/>
  <c r="H387" i="50"/>
  <c r="H388" i="50"/>
  <c r="H389" i="50"/>
  <c r="H390" i="50"/>
  <c r="H391" i="50"/>
  <c r="H392" i="50"/>
  <c r="H393" i="50"/>
  <c r="H394" i="50"/>
  <c r="H395" i="50"/>
  <c r="H396" i="50"/>
  <c r="H397" i="50"/>
  <c r="H398" i="50"/>
  <c r="H399" i="50"/>
  <c r="H400" i="50"/>
  <c r="H401" i="50"/>
  <c r="H402" i="50"/>
  <c r="H403" i="50"/>
  <c r="H404" i="50"/>
  <c r="H405" i="50"/>
  <c r="H406" i="50"/>
  <c r="H407" i="50"/>
  <c r="H408" i="50"/>
  <c r="H409" i="50"/>
  <c r="H410" i="50"/>
  <c r="H411" i="50"/>
  <c r="H412" i="50"/>
  <c r="H413" i="50"/>
  <c r="H414" i="50"/>
  <c r="H415" i="50"/>
  <c r="H416" i="50"/>
  <c r="H417" i="50"/>
  <c r="H418" i="50"/>
  <c r="H419" i="50"/>
  <c r="H420" i="50"/>
  <c r="H421" i="50"/>
  <c r="H422" i="50"/>
  <c r="H423" i="50"/>
  <c r="H424" i="50"/>
  <c r="H425" i="50"/>
  <c r="H426" i="50"/>
  <c r="H427" i="50"/>
  <c r="H428" i="50"/>
  <c r="H429" i="50"/>
  <c r="H430" i="50"/>
  <c r="H431" i="50"/>
  <c r="H432" i="50"/>
  <c r="H433" i="50"/>
  <c r="H434" i="50"/>
  <c r="H435" i="50"/>
  <c r="H436" i="50"/>
  <c r="H437" i="50"/>
  <c r="H438" i="50"/>
  <c r="H5" i="50"/>
  <c r="H6" i="71"/>
  <c r="H7" i="71"/>
  <c r="H8" i="71"/>
  <c r="H9" i="71"/>
  <c r="H10" i="71"/>
  <c r="H11" i="71"/>
  <c r="H12" i="71"/>
  <c r="H13" i="71"/>
  <c r="H14" i="71"/>
  <c r="H15" i="71"/>
  <c r="H16" i="71"/>
  <c r="H17" i="71"/>
  <c r="H18" i="71"/>
  <c r="H19" i="71"/>
  <c r="H20" i="71"/>
  <c r="H21" i="71"/>
  <c r="H22" i="71"/>
  <c r="H23" i="71"/>
  <c r="H24" i="71"/>
  <c r="H25" i="71"/>
  <c r="H26" i="71"/>
  <c r="H27" i="71"/>
  <c r="H28" i="71"/>
  <c r="H29" i="71"/>
  <c r="H30" i="71"/>
  <c r="H31" i="71"/>
  <c r="H32" i="71"/>
  <c r="H33" i="71"/>
  <c r="H34" i="71"/>
  <c r="H35" i="71"/>
  <c r="H36" i="71"/>
  <c r="H37" i="71"/>
  <c r="H38" i="71"/>
  <c r="H39" i="71"/>
  <c r="H40" i="71"/>
  <c r="H41" i="71"/>
  <c r="H42" i="71"/>
  <c r="H43" i="71"/>
  <c r="H44" i="71"/>
  <c r="H45" i="71"/>
  <c r="H46" i="71"/>
  <c r="H47" i="71"/>
  <c r="H48" i="71"/>
  <c r="H49" i="71"/>
  <c r="H50" i="71"/>
  <c r="H51" i="71"/>
  <c r="H52" i="71"/>
  <c r="H53" i="71"/>
  <c r="H54" i="71"/>
  <c r="H55" i="71"/>
  <c r="H56" i="71"/>
  <c r="H57" i="71"/>
  <c r="H58" i="71"/>
  <c r="H59" i="71"/>
  <c r="H60" i="71"/>
  <c r="H61" i="71"/>
  <c r="H62" i="71"/>
  <c r="H63" i="71"/>
  <c r="H64" i="71"/>
  <c r="H65" i="71"/>
  <c r="H66" i="71"/>
  <c r="H67" i="71"/>
  <c r="H68" i="71"/>
  <c r="H69" i="71"/>
  <c r="H70" i="71"/>
  <c r="H71" i="71"/>
  <c r="H72" i="71"/>
  <c r="H73" i="71"/>
  <c r="H74" i="71"/>
  <c r="H75" i="71"/>
  <c r="H76" i="71"/>
  <c r="H77" i="71"/>
  <c r="H78" i="71"/>
  <c r="H79" i="71"/>
  <c r="H80" i="71"/>
  <c r="H81" i="71"/>
  <c r="H82" i="71"/>
  <c r="H83" i="71"/>
  <c r="H84" i="71"/>
  <c r="H85" i="71"/>
  <c r="H86" i="71"/>
  <c r="H87" i="71"/>
  <c r="H88" i="71"/>
  <c r="H89" i="71"/>
  <c r="H90" i="71"/>
  <c r="H91" i="71"/>
  <c r="H92" i="71"/>
  <c r="H93" i="71"/>
  <c r="H94" i="71"/>
  <c r="H95" i="71"/>
  <c r="H96" i="71"/>
  <c r="H97" i="71"/>
  <c r="H98" i="71"/>
  <c r="H99" i="71"/>
  <c r="H100" i="71"/>
  <c r="H101" i="71"/>
  <c r="H102" i="71"/>
  <c r="H103" i="71"/>
  <c r="H104" i="71"/>
  <c r="H105" i="71"/>
  <c r="H106" i="71"/>
  <c r="H107" i="71"/>
  <c r="H108" i="71"/>
  <c r="H109" i="71"/>
  <c r="H110" i="71"/>
  <c r="H111" i="71"/>
  <c r="H112" i="71"/>
  <c r="H113" i="71"/>
  <c r="H114" i="71"/>
  <c r="H115" i="71"/>
  <c r="H116" i="71"/>
  <c r="H117" i="71"/>
  <c r="H118" i="71"/>
  <c r="H119" i="71"/>
  <c r="H120" i="71"/>
  <c r="H121" i="71"/>
  <c r="H122" i="71"/>
  <c r="H123" i="71"/>
  <c r="H124" i="71"/>
  <c r="H125" i="71"/>
  <c r="H126" i="71"/>
  <c r="H127" i="71"/>
  <c r="H128" i="71"/>
  <c r="H129" i="71"/>
  <c r="H130" i="71"/>
  <c r="H131" i="71"/>
  <c r="H132" i="71"/>
  <c r="H133" i="71"/>
  <c r="H134" i="71"/>
  <c r="H135" i="71"/>
  <c r="H136" i="71"/>
  <c r="H137" i="71"/>
  <c r="H138" i="71"/>
  <c r="H139" i="71"/>
  <c r="H140" i="71"/>
  <c r="H141" i="71"/>
  <c r="H142" i="71"/>
  <c r="H143" i="71"/>
  <c r="H144" i="71"/>
  <c r="H145" i="71"/>
  <c r="H146" i="71"/>
  <c r="H147" i="71"/>
  <c r="H148" i="71"/>
  <c r="H149" i="71"/>
  <c r="H150" i="71"/>
  <c r="H151" i="71"/>
  <c r="H152" i="71"/>
  <c r="H153" i="71"/>
  <c r="H154" i="71"/>
  <c r="H155" i="71"/>
  <c r="H156" i="71"/>
  <c r="H157" i="71"/>
  <c r="H158" i="71"/>
  <c r="H159" i="71"/>
  <c r="H160" i="71"/>
  <c r="H161" i="71"/>
  <c r="H162" i="71"/>
  <c r="H163" i="71"/>
  <c r="H164" i="71"/>
  <c r="H165" i="71"/>
  <c r="H166" i="71"/>
  <c r="H167" i="71"/>
  <c r="H168" i="71"/>
  <c r="H169" i="71"/>
  <c r="H170" i="71"/>
  <c r="H171" i="71"/>
  <c r="H172" i="71"/>
  <c r="H173" i="71"/>
  <c r="H174" i="71"/>
  <c r="H175" i="71"/>
  <c r="H176" i="71"/>
  <c r="H177" i="71"/>
  <c r="H178" i="71"/>
  <c r="H179" i="71"/>
  <c r="H180" i="71"/>
  <c r="H181" i="71"/>
  <c r="H182" i="71"/>
  <c r="H183" i="71"/>
  <c r="H184" i="71"/>
  <c r="H185" i="71"/>
  <c r="H186" i="71"/>
  <c r="H187" i="71"/>
  <c r="H188" i="71"/>
  <c r="H189" i="71"/>
  <c r="H190" i="71"/>
  <c r="H191" i="71"/>
  <c r="H192" i="71"/>
  <c r="H193" i="71"/>
  <c r="H194" i="71"/>
  <c r="H195" i="71"/>
  <c r="H196" i="71"/>
  <c r="H197" i="71"/>
  <c r="H198" i="71"/>
  <c r="H199" i="71"/>
  <c r="H200" i="71"/>
  <c r="H201" i="71"/>
  <c r="H202" i="71"/>
  <c r="H203" i="71"/>
  <c r="H204" i="71"/>
  <c r="H205" i="71"/>
  <c r="H206" i="71"/>
  <c r="H207" i="71"/>
  <c r="H208" i="71"/>
  <c r="H210" i="71"/>
  <c r="H5" i="71"/>
  <c r="G439" i="50"/>
  <c r="I439" i="50"/>
  <c r="F439" i="50"/>
  <c r="G211" i="71"/>
  <c r="I211" i="71"/>
  <c r="F211" i="71"/>
  <c r="E50" i="72"/>
  <c r="E46" i="72"/>
  <c r="E102" i="72"/>
  <c r="E92" i="72"/>
  <c r="E78" i="72"/>
  <c r="E76" i="72"/>
  <c r="E59" i="72"/>
  <c r="H211" i="71" l="1"/>
  <c r="H439" i="50"/>
  <c r="E84" i="72"/>
  <c r="E122" i="72" s="1"/>
  <c r="B3" i="60" l="1"/>
  <c r="B3" i="54" l="1"/>
  <c r="C78" i="72" l="1"/>
  <c r="D78" i="72"/>
  <c r="F78" i="72"/>
  <c r="B78" i="72"/>
  <c r="F46" i="72"/>
  <c r="B46" i="72"/>
  <c r="B5" i="72"/>
  <c r="C5" i="72"/>
  <c r="D5" i="72"/>
  <c r="F5" i="72"/>
  <c r="G5" i="72"/>
  <c r="H5" i="72"/>
  <c r="D59" i="7"/>
  <c r="E59" i="7"/>
  <c r="F59" i="7"/>
  <c r="G59" i="7"/>
  <c r="H59" i="7"/>
  <c r="I59" i="7"/>
  <c r="J59" i="7"/>
  <c r="K59" i="7"/>
  <c r="E40" i="46"/>
  <c r="C40" i="46"/>
  <c r="B40" i="46"/>
  <c r="D40" i="46" l="1"/>
  <c r="K39" i="26"/>
  <c r="J39" i="26"/>
  <c r="I39" i="26"/>
  <c r="H39" i="26"/>
  <c r="G39" i="26"/>
  <c r="F39" i="26"/>
  <c r="E39" i="26"/>
  <c r="D39" i="26"/>
  <c r="B39" i="26"/>
  <c r="C39" i="26"/>
  <c r="F61" i="74"/>
  <c r="E61" i="74"/>
  <c r="C61" i="74"/>
  <c r="B61" i="74"/>
  <c r="D61" i="74" l="1"/>
  <c r="C108" i="72"/>
  <c r="G108" i="72"/>
  <c r="H108" i="72"/>
  <c r="C46" i="72"/>
  <c r="D46" i="72"/>
  <c r="G46" i="72"/>
  <c r="H46" i="72"/>
  <c r="C102" i="72" l="1"/>
  <c r="F102" i="72"/>
  <c r="G102" i="72"/>
  <c r="H102" i="72"/>
  <c r="B102" i="72"/>
  <c r="C92" i="72"/>
  <c r="D92" i="72"/>
  <c r="F92" i="72"/>
  <c r="G92" i="72"/>
  <c r="H92" i="72"/>
  <c r="B92" i="72"/>
  <c r="C84" i="72"/>
  <c r="D84" i="72"/>
  <c r="F84" i="72"/>
  <c r="G84" i="72"/>
  <c r="H84" i="72"/>
  <c r="B84" i="72"/>
  <c r="G78" i="72"/>
  <c r="H78" i="72"/>
  <c r="C76" i="72"/>
  <c r="D76" i="72"/>
  <c r="F76" i="72"/>
  <c r="G76" i="72"/>
  <c r="H76" i="72"/>
  <c r="B76" i="72"/>
  <c r="C59" i="72"/>
  <c r="D59" i="72"/>
  <c r="F59" i="72"/>
  <c r="G59" i="72"/>
  <c r="H59" i="72"/>
  <c r="B59" i="72"/>
  <c r="C50" i="72"/>
  <c r="C122" i="72" s="1"/>
  <c r="D50" i="72"/>
  <c r="F50" i="72"/>
  <c r="G50" i="72"/>
  <c r="H50" i="72"/>
  <c r="B50" i="72"/>
  <c r="F122" i="72" l="1"/>
  <c r="D122" i="72"/>
  <c r="B122" i="72"/>
  <c r="G122" i="72"/>
  <c r="H122" i="72"/>
  <c r="B17" i="59" l="1"/>
  <c r="F13" i="41" l="1"/>
  <c r="F3" i="48" l="1"/>
  <c r="E14" i="39" l="1"/>
  <c r="D14" i="39"/>
  <c r="C14" i="39"/>
  <c r="E33" i="39" l="1"/>
  <c r="D33" i="39"/>
  <c r="E23" i="39"/>
  <c r="E25" i="39" s="1"/>
  <c r="E26" i="39" s="1"/>
  <c r="D23" i="39"/>
  <c r="D25" i="39" s="1"/>
  <c r="D26" i="39" s="1"/>
  <c r="C23" i="39"/>
  <c r="C25" i="39" s="1"/>
  <c r="C26" i="39" s="1"/>
  <c r="G13" i="48"/>
  <c r="F13" i="48"/>
  <c r="G7" i="48"/>
  <c r="F7" i="48"/>
  <c r="G21" i="48" l="1"/>
  <c r="F21" i="48"/>
  <c r="I13" i="41"/>
  <c r="I17" i="41" s="1"/>
  <c r="H13" i="41"/>
  <c r="H17" i="41" s="1"/>
  <c r="G13" i="41"/>
  <c r="G17" i="41" s="1"/>
  <c r="F17" i="41"/>
  <c r="E13" i="41"/>
  <c r="E17" i="41" s="1"/>
  <c r="D13" i="41"/>
  <c r="D17" i="41" s="1"/>
  <c r="B13" i="41"/>
  <c r="B17" i="41" s="1"/>
  <c r="C17" i="59" l="1"/>
  <c r="D17" i="59" l="1"/>
  <c r="C36" i="60"/>
  <c r="B36" i="60"/>
  <c r="C31" i="60"/>
  <c r="B31" i="60"/>
  <c r="C23" i="60"/>
  <c r="B23" i="60"/>
  <c r="C13" i="60"/>
  <c r="B13" i="60"/>
  <c r="D12" i="52"/>
  <c r="C24" i="60" l="1"/>
  <c r="C37" i="60" s="1"/>
  <c r="B24" i="60"/>
  <c r="B37" i="60" s="1"/>
  <c r="D13" i="51"/>
  <c r="C13" i="51"/>
  <c r="F14" i="53"/>
  <c r="E14" i="53"/>
  <c r="D14" i="53"/>
  <c r="C14" i="53"/>
  <c r="B14" i="53"/>
  <c r="F9" i="53"/>
  <c r="E9" i="53"/>
  <c r="D9" i="53"/>
  <c r="C9" i="53"/>
  <c r="B9" i="53"/>
  <c r="C6" i="54"/>
  <c r="B6" i="54"/>
  <c r="B16" i="53" l="1"/>
  <c r="D16" i="53"/>
  <c r="F16" i="53"/>
  <c r="C16" i="53"/>
  <c r="E16" i="53"/>
  <c r="E17" i="59"/>
  <c r="C3" i="52" l="1"/>
  <c r="C3" i="56"/>
  <c r="C3" i="51"/>
  <c r="G61" i="74"/>
</calcChain>
</file>

<file path=xl/sharedStrings.xml><?xml version="1.0" encoding="utf-8"?>
<sst xmlns="http://schemas.openxmlformats.org/spreadsheetml/2006/main" count="3823" uniqueCount="1477">
  <si>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</si>
  <si>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</si>
  <si>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</si>
  <si>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</si>
  <si>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</si>
  <si>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</si>
  <si>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</si>
  <si>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</si>
  <si>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</si>
  <si>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</si>
  <si>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</si>
  <si>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2- Oil and Gas Revenue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</si>
  <si>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</si>
  <si>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</si>
  <si>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</si>
  <si>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</si>
  <si>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</si>
  <si>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</si>
  <si>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</si>
  <si>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</si>
  <si>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</si>
  <si>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</si>
  <si>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</si>
  <si>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</si>
  <si>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</si>
  <si>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</si>
  <si>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</si>
  <si>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</si>
  <si>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</si>
  <si>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</si>
  <si>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</si>
  <si>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</si>
  <si>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</si>
  <si>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</si>
  <si>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</si>
  <si>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</si>
  <si>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</si>
  <si>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</si>
  <si>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</si>
  <si>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</si>
  <si>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</si>
  <si>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</si>
  <si>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</si>
  <si>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</si>
  <si>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</si>
  <si>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National Oil &amp; Gas Authority</t>
  </si>
  <si>
    <t>Civil Service Bureau</t>
  </si>
  <si>
    <t>National Guard</t>
  </si>
  <si>
    <t>Actual</t>
  </si>
  <si>
    <t>BD</t>
  </si>
  <si>
    <t>Revenues</t>
  </si>
  <si>
    <t>Survey &amp; Land Registration Bureau</t>
  </si>
  <si>
    <t>Ministry of Education</t>
  </si>
  <si>
    <t>Sunni Awqaf</t>
  </si>
  <si>
    <t>University of Bahrain</t>
  </si>
  <si>
    <t>Shura Council</t>
  </si>
  <si>
    <t>High Council for Islamic Affairs</t>
  </si>
  <si>
    <t>Economic Development Board</t>
  </si>
  <si>
    <t>Amendment</t>
  </si>
  <si>
    <t>National Audit Court</t>
  </si>
  <si>
    <t>Projects Budget</t>
  </si>
  <si>
    <t>Amendments</t>
  </si>
  <si>
    <t>Kingdom Of Bahrain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</si>
  <si>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</si>
  <si>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</si>
  <si>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</si>
  <si>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</si>
  <si>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</si>
  <si>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</si>
  <si>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Initial  Budget</t>
  </si>
  <si>
    <t>% Of Collec.</t>
  </si>
  <si>
    <t>Ministries &amp; Government Authorities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</si>
  <si>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</si>
  <si>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</si>
  <si>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</si>
  <si>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</si>
  <si>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</si>
  <si>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</si>
  <si>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</si>
  <si>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</si>
  <si>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</si>
  <si>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</si>
  <si>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</si>
  <si>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Petrol Tax</t>
  </si>
  <si>
    <t>Protection of Domestic Industries</t>
  </si>
  <si>
    <t>Commercial Agencies Registration Fees</t>
  </si>
  <si>
    <t>Residence Permit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</si>
  <si>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</si>
  <si>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</si>
  <si>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</si>
  <si>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</si>
  <si>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</si>
  <si>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</si>
  <si>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</si>
  <si>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</si>
  <si>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</si>
  <si>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</si>
  <si>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</si>
  <si>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</si>
  <si>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</si>
  <si>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</si>
  <si>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</si>
  <si>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</si>
  <si>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</si>
  <si>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</si>
  <si>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</si>
  <si>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</si>
  <si>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</si>
  <si>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</si>
  <si>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</si>
  <si>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</si>
  <si>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</si>
  <si>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</si>
  <si>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</si>
  <si>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</si>
  <si>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</si>
  <si>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</si>
  <si>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</si>
  <si>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</si>
  <si>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</si>
  <si>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Overtime</t>
  </si>
  <si>
    <t>Social Allowance</t>
  </si>
  <si>
    <t>Other Personal Allowances</t>
  </si>
  <si>
    <t>Training Entitlements</t>
  </si>
  <si>
    <t>Garments for Employees</t>
  </si>
  <si>
    <t>Food for Employees</t>
  </si>
  <si>
    <t>Part-Time Labour</t>
  </si>
  <si>
    <t>Internal Conferences</t>
  </si>
  <si>
    <t>Cost of Guest Entertainment</t>
  </si>
  <si>
    <t>Wireless Instruments</t>
  </si>
  <si>
    <t>Telegram Charges</t>
  </si>
  <si>
    <t>Municipality Fees-Various</t>
  </si>
  <si>
    <t>Land Rental</t>
  </si>
  <si>
    <t>Computer CPU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</si>
  <si>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</si>
  <si>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</si>
  <si>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</si>
  <si>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</si>
  <si>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</si>
  <si>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</si>
  <si>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</si>
  <si>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</si>
  <si>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</si>
  <si>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</si>
  <si>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</si>
  <si>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</si>
  <si>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</si>
  <si>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</si>
  <si>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</si>
  <si>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</si>
  <si>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</si>
  <si>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Aircraft Imprest</t>
  </si>
  <si>
    <t>Other Maintenance</t>
  </si>
  <si>
    <t>Interest on Treasury Bills</t>
  </si>
  <si>
    <t>Grants to Societies</t>
  </si>
  <si>
    <t>Grants to National Clubs</t>
  </si>
  <si>
    <t>Grants to Foreign Bodies</t>
  </si>
  <si>
    <t>Furniture Clearing-In</t>
  </si>
  <si>
    <t>Asset Expense</t>
  </si>
  <si>
    <t xml:space="preserve">Thousand BD </t>
  </si>
  <si>
    <t>Legislation &amp; Legal Opinion Commission</t>
  </si>
  <si>
    <t>Ministry of Housing</t>
  </si>
  <si>
    <t>Customs Affairs</t>
  </si>
  <si>
    <t>-</t>
  </si>
  <si>
    <t>4</t>
  </si>
  <si>
    <t>1</t>
  </si>
  <si>
    <t>40011</t>
  </si>
  <si>
    <t>Oil Sales - Bahrain Field</t>
  </si>
  <si>
    <t>40012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</si>
  <si>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</si>
  <si>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</si>
  <si>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</si>
  <si>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</si>
  <si>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</si>
  <si>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</si>
  <si>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</si>
  <si>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</si>
  <si>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</si>
  <si>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</si>
  <si>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</si>
  <si>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</si>
  <si>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</si>
  <si>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</si>
  <si>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</si>
  <si>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</si>
  <si>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</si>
  <si>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</si>
  <si>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</si>
  <si>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</si>
  <si>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</si>
  <si>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</si>
  <si>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</si>
  <si>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</si>
  <si>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</si>
  <si>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</si>
  <si>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</si>
  <si>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</si>
  <si>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</si>
  <si>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</si>
  <si>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</si>
  <si>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</si>
  <si>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</si>
  <si>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</si>
  <si>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</si>
  <si>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</si>
  <si>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</si>
  <si>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44011</t>
  </si>
  <si>
    <t>Passport Fees</t>
  </si>
  <si>
    <t>44012</t>
  </si>
  <si>
    <t>44013</t>
  </si>
  <si>
    <t>Visa &amp; NOC Fees</t>
  </si>
  <si>
    <t>44015</t>
  </si>
  <si>
    <t>44021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</si>
  <si>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</si>
  <si>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</si>
  <si>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</si>
  <si>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</si>
  <si>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</si>
  <si>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</si>
  <si>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</si>
  <si>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</si>
  <si>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44131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</si>
  <si>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</si>
  <si>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</si>
  <si>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</si>
  <si>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</si>
  <si>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</si>
  <si>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</si>
  <si>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</si>
  <si>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</si>
  <si>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</si>
  <si>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</si>
  <si>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</si>
  <si>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</si>
  <si>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</si>
  <si>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</si>
  <si>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</si>
  <si>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</si>
  <si>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</si>
  <si>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</si>
  <si>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</si>
  <si>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</si>
  <si>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</si>
  <si>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</si>
  <si>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</si>
  <si>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</si>
  <si>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</si>
  <si>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</si>
  <si>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</si>
  <si>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</si>
  <si>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</si>
  <si>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</si>
  <si>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</si>
  <si>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</si>
  <si>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</si>
  <si>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</si>
  <si>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</si>
  <si>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</si>
  <si>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</si>
  <si>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</si>
  <si>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</si>
  <si>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</si>
  <si>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</si>
  <si>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</si>
  <si>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</si>
  <si>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</si>
  <si>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</si>
  <si>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</si>
  <si>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</si>
  <si>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</si>
  <si>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</si>
  <si>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</si>
  <si>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</si>
  <si>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</si>
  <si>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</si>
  <si>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</si>
  <si>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</si>
  <si>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</si>
  <si>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</si>
  <si>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</si>
  <si>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</si>
  <si>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</si>
  <si>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</si>
  <si>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</si>
  <si>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</si>
  <si>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</si>
  <si>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</si>
  <si>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</si>
  <si>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</si>
  <si>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</si>
  <si>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</si>
  <si>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</si>
  <si>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</si>
  <si>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</si>
  <si>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</si>
  <si>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</si>
  <si>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</si>
  <si>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</si>
  <si>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</si>
  <si>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</si>
  <si>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</si>
  <si>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</si>
  <si>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</si>
  <si>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</si>
  <si>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45011</t>
  </si>
  <si>
    <t>Shares Dividends and Capital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</si>
  <si>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</si>
  <si>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</si>
  <si>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</si>
  <si>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</si>
  <si>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</si>
  <si>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</si>
  <si>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</si>
  <si>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</si>
  <si>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</si>
  <si>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</si>
  <si>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</si>
  <si>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</si>
  <si>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</si>
  <si>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</si>
  <si>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</si>
  <si>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</si>
  <si>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</si>
  <si>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</si>
  <si>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</si>
  <si>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</si>
  <si>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</si>
  <si>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</si>
  <si>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</si>
  <si>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</si>
  <si>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</si>
  <si>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</si>
  <si>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</si>
  <si>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</si>
  <si>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</si>
  <si>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</si>
  <si>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</si>
  <si>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</si>
  <si>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</si>
  <si>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</si>
  <si>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</si>
  <si>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</si>
  <si>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</si>
  <si>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</si>
  <si>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</si>
  <si>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</si>
  <si>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</si>
  <si>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</si>
  <si>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</si>
  <si>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</si>
  <si>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49906</t>
  </si>
  <si>
    <t>Other Institutions Revenues</t>
  </si>
  <si>
    <t>49999</t>
  </si>
  <si>
    <t>Unclassified Revenue</t>
  </si>
  <si>
    <t>Additional Budget</t>
  </si>
  <si>
    <t>Contribution to GCC</t>
  </si>
  <si>
    <t>Future Generation Reserve</t>
  </si>
  <si>
    <t>Risk Financing</t>
  </si>
  <si>
    <t>Govt Unemployment Insurance Share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</si>
  <si>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</si>
  <si>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</si>
  <si>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</si>
  <si>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</si>
  <si>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</si>
  <si>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</si>
  <si>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</si>
  <si>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</si>
  <si>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</si>
  <si>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</si>
  <si>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</si>
  <si>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</si>
  <si>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</si>
  <si>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</si>
  <si>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</si>
  <si>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</si>
  <si>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</si>
  <si>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</si>
  <si>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</si>
  <si>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</si>
  <si>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</si>
  <si>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</si>
  <si>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</si>
  <si>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</si>
  <si>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</si>
  <si>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</si>
  <si>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</si>
  <si>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</si>
  <si>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62011</t>
  </si>
  <si>
    <t>62021</t>
  </si>
  <si>
    <t>62024</t>
  </si>
  <si>
    <t>64021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</si>
  <si>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</si>
  <si>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</si>
  <si>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</si>
  <si>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</si>
  <si>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</si>
  <si>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</si>
  <si>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</si>
  <si>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</si>
  <si>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</si>
  <si>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</si>
  <si>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</si>
  <si>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</si>
  <si>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</si>
  <si>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</si>
  <si>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</si>
  <si>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</si>
  <si>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</si>
  <si>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</si>
  <si>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</si>
  <si>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</si>
  <si>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</si>
  <si>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</si>
  <si>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</si>
  <si>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</si>
  <si>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</si>
  <si>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</si>
  <si>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</si>
  <si>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70023</t>
  </si>
  <si>
    <t>70031</t>
  </si>
  <si>
    <t>70032</t>
  </si>
  <si>
    <t>70039</t>
  </si>
  <si>
    <t>65011</t>
  </si>
  <si>
    <t>67029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</si>
  <si>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</si>
  <si>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</si>
  <si>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</si>
  <si>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</si>
  <si>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</si>
  <si>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</si>
  <si>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</si>
  <si>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</si>
  <si>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</si>
  <si>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</si>
  <si>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</si>
  <si>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</si>
  <si>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</si>
  <si>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</si>
  <si>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</si>
  <si>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</si>
  <si>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</si>
  <si>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</si>
  <si>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</si>
  <si>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</si>
  <si>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</si>
  <si>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</si>
  <si>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</si>
  <si>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</si>
  <si>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</si>
  <si>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75029</t>
  </si>
  <si>
    <t>75032</t>
  </si>
  <si>
    <t>75041</t>
  </si>
  <si>
    <t>75051</t>
  </si>
  <si>
    <t>75991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</si>
  <si>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</si>
  <si>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</si>
  <si>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</si>
  <si>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</si>
  <si>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</si>
  <si>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</si>
  <si>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</si>
  <si>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</si>
  <si>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</si>
  <si>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</si>
  <si>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</si>
  <si>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</si>
  <si>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</si>
  <si>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</si>
  <si>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75073</t>
  </si>
  <si>
    <t>9</t>
  </si>
  <si>
    <t>99994</t>
  </si>
  <si>
    <t>19002</t>
  </si>
  <si>
    <t>19111</t>
  </si>
  <si>
    <t>98011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</si>
  <si>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</si>
  <si>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</si>
  <si>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</si>
  <si>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</si>
  <si>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</si>
  <si>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</si>
  <si>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</si>
  <si>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</si>
  <si>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</si>
  <si>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</si>
  <si>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</si>
  <si>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</si>
  <si>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78032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</si>
  <si>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</si>
  <si>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</si>
  <si>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</si>
  <si>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</si>
  <si>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</si>
  <si>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</si>
  <si>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</si>
  <si>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</si>
  <si>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</si>
  <si>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</si>
  <si>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</si>
  <si>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</si>
  <si>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</si>
  <si>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</si>
  <si>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</si>
  <si>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81901</t>
  </si>
  <si>
    <t>81902</t>
  </si>
  <si>
    <t>80023</t>
  </si>
  <si>
    <t>80024</t>
  </si>
  <si>
    <t>80025</t>
  </si>
  <si>
    <t>80029</t>
  </si>
  <si>
    <t>80011</t>
  </si>
  <si>
    <t>80012</t>
  </si>
  <si>
    <t>80014</t>
  </si>
  <si>
    <t>80016</t>
  </si>
  <si>
    <t>81031</t>
  </si>
  <si>
    <t>81032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</si>
  <si>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</si>
  <si>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</si>
  <si>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</si>
  <si>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</si>
  <si>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</si>
  <si>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</si>
  <si>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</si>
  <si>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</si>
  <si>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On Call Allowance (Consultant-Doctor)</t>
  </si>
  <si>
    <t>Air Navigation Allowance</t>
  </si>
  <si>
    <t>Housing Cost</t>
  </si>
  <si>
    <t>Other Allowances</t>
  </si>
  <si>
    <t>Expatriate Inducements</t>
  </si>
  <si>
    <t>Recruitment, Termination and Leave Cost</t>
  </si>
  <si>
    <t>Academic Entitlements</t>
  </si>
  <si>
    <t>Travel Costs</t>
  </si>
  <si>
    <t>Govt Pension Share for Bahraini Military Persons</t>
  </si>
  <si>
    <t>Govt Incentives for Non- Bahraini Military Persons</t>
  </si>
  <si>
    <t>Supply of Contract Labor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</si>
  <si>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</si>
  <si>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</si>
  <si>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</si>
  <si>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</si>
  <si>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</si>
  <si>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Desalinated and Artesian Water Costs</t>
  </si>
  <si>
    <t>Vehicles Including Trucks Rental</t>
  </si>
  <si>
    <t>Tools and Heavy Machinery Rental</t>
  </si>
  <si>
    <t>Instruments and Equipment Rental</t>
  </si>
  <si>
    <t>Transportation and Freight - Various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</si>
  <si>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</si>
  <si>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</si>
  <si>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</si>
  <si>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</si>
  <si>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</si>
  <si>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</si>
  <si>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Fees and Commissions</t>
  </si>
  <si>
    <t>Consultation and Research Costs</t>
  </si>
  <si>
    <t>Gas for Laboratories and Office Use</t>
  </si>
  <si>
    <t>Garments and Food for Non-Employees</t>
  </si>
  <si>
    <t>Chemical, Insecticides and Detergents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</si>
  <si>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</si>
  <si>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</si>
  <si>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</si>
  <si>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</si>
  <si>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</si>
  <si>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</si>
  <si>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</si>
  <si>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</si>
  <si>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Recurrent Asset Additions Clearing In</t>
  </si>
  <si>
    <t>Machines &amp; Equipment-Clearing-In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</si>
  <si>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</si>
  <si>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</si>
  <si>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</si>
  <si>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</si>
  <si>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</si>
  <si>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</si>
  <si>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</si>
  <si>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</si>
  <si>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</si>
  <si>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</si>
  <si>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Television Equipment Maintenance</t>
  </si>
  <si>
    <t>Medical Equipment Maintenance</t>
  </si>
  <si>
    <t>Agricultural Equipment Maintenance</t>
  </si>
  <si>
    <t>Wire and Wireless Equipment Maintenance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</si>
  <si>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</si>
  <si>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</si>
  <si>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</si>
  <si>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</si>
  <si>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</si>
  <si>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</si>
  <si>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</si>
  <si>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</si>
  <si>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Local Transfers Payroll</t>
  </si>
  <si>
    <t>Arab Fund - Economic &amp; Social Development Interest</t>
  </si>
  <si>
    <t>Kuwait Fund for Arab Economic Development Interest</t>
  </si>
  <si>
    <t>Islamic Fund - Interest</t>
  </si>
  <si>
    <t>Other External Loans Interest</t>
  </si>
  <si>
    <t>Interest on Development Bonds</t>
  </si>
  <si>
    <t>AL-Salam Islamic Security Interest</t>
  </si>
  <si>
    <t>Interest on Islamic Leasing Security</t>
  </si>
  <si>
    <t>Grants to Overseas Student Clubs</t>
  </si>
  <si>
    <t>Grants to the General Committee of Bahrain Workers</t>
  </si>
  <si>
    <t>Other Grants</t>
  </si>
  <si>
    <t>Surplus(Deficit) in Budget</t>
  </si>
  <si>
    <t>Government Entity</t>
  </si>
  <si>
    <t xml:space="preserve">Budget </t>
  </si>
  <si>
    <t xml:space="preserve">Actual </t>
  </si>
  <si>
    <t>Food Support</t>
  </si>
  <si>
    <t>Retentions, Forwarded budgets, and Other Commitments</t>
  </si>
  <si>
    <t>Sale of Assets</t>
  </si>
  <si>
    <t>Loans Received</t>
  </si>
  <si>
    <t>Net Increase/Decrease in Cash</t>
  </si>
  <si>
    <t>Payments</t>
  </si>
  <si>
    <t>Receipts</t>
  </si>
  <si>
    <t>Capital Assets</t>
  </si>
  <si>
    <t>Goods &amp; Services</t>
  </si>
  <si>
    <t>Fines &amp; Mis.</t>
  </si>
  <si>
    <t>Carried Forward Budget from Prior Years</t>
  </si>
  <si>
    <t>Government Entities with Attached &amp; Independent budgets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</si>
  <si>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</si>
  <si>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</si>
  <si>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</si>
  <si>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</si>
  <si>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</si>
  <si>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Advance payment and payment of payables</t>
  </si>
  <si>
    <t>Sec</t>
  </si>
  <si>
    <t>41905</t>
  </si>
  <si>
    <t>News and Media Services</t>
  </si>
  <si>
    <t>Itm</t>
  </si>
  <si>
    <t>61012</t>
  </si>
  <si>
    <t>Standard of Living Improvement</t>
  </si>
  <si>
    <t>69026</t>
  </si>
  <si>
    <t>72025</t>
  </si>
  <si>
    <t>Other Subscriptions</t>
  </si>
  <si>
    <t>75035</t>
  </si>
  <si>
    <t>Food for Non-Employees (non-stock)</t>
  </si>
  <si>
    <t>75042</t>
  </si>
  <si>
    <t>Chemicals,Insecticides and Detergents (non-stock</t>
  </si>
  <si>
    <t>75065</t>
  </si>
  <si>
    <t>75066</t>
  </si>
  <si>
    <t>75067</t>
  </si>
  <si>
    <t>75068</t>
  </si>
  <si>
    <t>78017</t>
  </si>
  <si>
    <t>Office Building Maintenance (non-stock)</t>
  </si>
  <si>
    <t>78037</t>
  </si>
  <si>
    <t>Medical Equipment Maintenance (non-stock</t>
  </si>
  <si>
    <t>80017</t>
  </si>
  <si>
    <t>81019</t>
  </si>
  <si>
    <t>Ac</t>
  </si>
  <si>
    <t>Ch</t>
  </si>
  <si>
    <t>Amounts received for the benefit of others</t>
  </si>
  <si>
    <t>Social Security Fund</t>
  </si>
  <si>
    <t>Incentives for Non-Employees</t>
  </si>
  <si>
    <t>44016</t>
  </si>
  <si>
    <t>49908</t>
  </si>
  <si>
    <t>Budget Surplus</t>
  </si>
  <si>
    <t>Min. of State for Shura Council &amp; Rep. Council Aff.</t>
  </si>
  <si>
    <t>Investments &amp; Properties</t>
  </si>
  <si>
    <t>High Council for Environment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</si>
  <si>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</si>
  <si>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</si>
  <si>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</si>
  <si>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</si>
  <si>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</si>
  <si>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 xml:space="preserve"> Government Entity</t>
  </si>
  <si>
    <t>Appendix 6: Credit Facilities</t>
  </si>
  <si>
    <t>Untilized Credit Facilities at the end of the year</t>
  </si>
  <si>
    <t>Utilized Credit</t>
  </si>
  <si>
    <t>Available Credit Facilities</t>
  </si>
  <si>
    <t>Office of The First Deputy Prime Minister</t>
  </si>
  <si>
    <t>Supreme Judicial Council</t>
  </si>
  <si>
    <t>Social Insurance Organization</t>
  </si>
  <si>
    <t>`</t>
  </si>
  <si>
    <t>61039</t>
  </si>
  <si>
    <t>Nursing Allowance</t>
  </si>
  <si>
    <t>63015</t>
  </si>
  <si>
    <t>Purchasing Virtual Years Of Service</t>
  </si>
  <si>
    <t>66041</t>
  </si>
  <si>
    <t>IT -Licenses Support -Operating Systems</t>
  </si>
  <si>
    <t>66042</t>
  </si>
  <si>
    <t>IT -Licenses Support -Business Software</t>
  </si>
  <si>
    <t>66043</t>
  </si>
  <si>
    <t>IT -Licenses Support -Productivity Software</t>
  </si>
  <si>
    <t>66046</t>
  </si>
  <si>
    <t>66047</t>
  </si>
  <si>
    <t>70025</t>
  </si>
  <si>
    <t>IT- Operational Services – Rent/Lease Agreements</t>
  </si>
  <si>
    <t>68012</t>
  </si>
  <si>
    <t>Presents for Non- Employees</t>
  </si>
  <si>
    <t>99043</t>
  </si>
  <si>
    <t>Stock Adjustment</t>
  </si>
  <si>
    <t>19201</t>
  </si>
  <si>
    <t>IT- Hardware Acquisition- Communication</t>
  </si>
  <si>
    <t>19202</t>
  </si>
  <si>
    <t>IT- Hardware Acquisition - Server</t>
  </si>
  <si>
    <t>19203</t>
  </si>
  <si>
    <t>IT- Hardware Acquisition - Storage</t>
  </si>
  <si>
    <t>19204</t>
  </si>
  <si>
    <t>19205</t>
  </si>
  <si>
    <t>IT- Hardware Acquisition - Productivity</t>
  </si>
  <si>
    <t>19206</t>
  </si>
  <si>
    <t>19208</t>
  </si>
  <si>
    <t>19209</t>
  </si>
  <si>
    <t>19212</t>
  </si>
  <si>
    <t>IT- License Acquisition - Security Software</t>
  </si>
  <si>
    <t>98012</t>
  </si>
  <si>
    <t>19051</t>
  </si>
  <si>
    <t>Television &amp; Broadcasting Equipments</t>
  </si>
  <si>
    <t>19052</t>
  </si>
  <si>
    <t>Office's Equipments</t>
  </si>
  <si>
    <t>19053</t>
  </si>
  <si>
    <t>Agriculture Equipments</t>
  </si>
  <si>
    <t>19054</t>
  </si>
  <si>
    <t>Fire Extinguishing Equipments - Clearing-In</t>
  </si>
  <si>
    <t>19055</t>
  </si>
  <si>
    <t>Air Conditioning &amp; Heating Equipments Clearing-In</t>
  </si>
  <si>
    <t>19056</t>
  </si>
  <si>
    <t>Medical Equipments Clearing-In</t>
  </si>
  <si>
    <t>19057</t>
  </si>
  <si>
    <t>19058</t>
  </si>
  <si>
    <t>Wireless Equipment Clearing-In</t>
  </si>
  <si>
    <t>19062</t>
  </si>
  <si>
    <t>Education Equipment</t>
  </si>
  <si>
    <t>19063</t>
  </si>
  <si>
    <t>Electrical Equipment</t>
  </si>
  <si>
    <t>19064</t>
  </si>
  <si>
    <t>Machinery Equipment</t>
  </si>
  <si>
    <t>19065</t>
  </si>
  <si>
    <t>Sports Equipment</t>
  </si>
  <si>
    <t>19066</t>
  </si>
  <si>
    <t>Other Equipment</t>
  </si>
  <si>
    <t>78055</t>
  </si>
  <si>
    <t>78205</t>
  </si>
  <si>
    <t>IT- Maintenance - Productivity Hardware</t>
  </si>
  <si>
    <t>44041</t>
  </si>
  <si>
    <t>Pharmaceutical Products Licenses &amp; Fees</t>
  </si>
  <si>
    <t>44042</t>
  </si>
  <si>
    <t>Health Facilities Licenses &amp; Fees</t>
  </si>
  <si>
    <t>44043</t>
  </si>
  <si>
    <t>Health Professions Licenses &amp; Fees</t>
  </si>
  <si>
    <t>44171</t>
  </si>
  <si>
    <t>Departure Fees</t>
  </si>
  <si>
    <t>41051</t>
  </si>
  <si>
    <t>Container Handling &amp; Storage Charges</t>
  </si>
  <si>
    <t>41053</t>
  </si>
  <si>
    <t>Port Operation Charges</t>
  </si>
  <si>
    <t>Actual Expenditure</t>
  </si>
  <si>
    <t>Miscellaneous Commitments</t>
  </si>
  <si>
    <t>Alimony Fund</t>
  </si>
  <si>
    <t>Carried Forward Budget From Previous Years</t>
  </si>
  <si>
    <t>Min. of State for Shura &amp; Rep. Council Affairs</t>
  </si>
  <si>
    <t>Interest on Loans and Securities</t>
  </si>
  <si>
    <t>61033</t>
  </si>
  <si>
    <t>66034</t>
  </si>
  <si>
    <t>Internet Installation &amp; Usage Charges</t>
  </si>
  <si>
    <t>66044</t>
  </si>
  <si>
    <t>66045</t>
  </si>
  <si>
    <t>IT - Licenses Support - Database Software</t>
  </si>
  <si>
    <t>66048</t>
  </si>
  <si>
    <t>66049</t>
  </si>
  <si>
    <t>IT- Operational Service – Change Management</t>
  </si>
  <si>
    <t>99998</t>
  </si>
  <si>
    <t>IT-Expence Consumbles</t>
  </si>
  <si>
    <t>19023</t>
  </si>
  <si>
    <t>Trucks &amp; Transport Vehicles</t>
  </si>
  <si>
    <t>19024</t>
  </si>
  <si>
    <t>19026</t>
  </si>
  <si>
    <t>Motorcycles &amp; Bicycles</t>
  </si>
  <si>
    <t>19207</t>
  </si>
  <si>
    <t>IT- License Acquisition - Business Software</t>
  </si>
  <si>
    <t>19211</t>
  </si>
  <si>
    <t>19213</t>
  </si>
  <si>
    <t>19214</t>
  </si>
  <si>
    <t>19061</t>
  </si>
  <si>
    <t>Catering Equipment</t>
  </si>
  <si>
    <t>78056</t>
  </si>
  <si>
    <t>78201</t>
  </si>
  <si>
    <t>78202</t>
  </si>
  <si>
    <t>IT- Maintenance - Server Hardware</t>
  </si>
  <si>
    <t>78203</t>
  </si>
  <si>
    <t>IT- Maintenance - Storage Hardware</t>
  </si>
  <si>
    <t>78204</t>
  </si>
  <si>
    <t>IT- Maintenance - Security Hardware</t>
  </si>
  <si>
    <t>78206</t>
  </si>
  <si>
    <t>78215</t>
  </si>
  <si>
    <t>Other IT -Equipment Maintenance</t>
  </si>
  <si>
    <t>80035</t>
  </si>
  <si>
    <t>Interest Int.L Bond-2044</t>
  </si>
  <si>
    <t>Parcel &amp; Postal Fees</t>
  </si>
  <si>
    <t>40915</t>
  </si>
  <si>
    <t>Other Product Sales</t>
  </si>
  <si>
    <t>Ministry of Transportation and Communication</t>
  </si>
  <si>
    <t>Consolidated Revenue/Expenditure Statement</t>
  </si>
  <si>
    <t>Other</t>
  </si>
  <si>
    <t>Administrative Body in the Public Prosecution</t>
  </si>
  <si>
    <t>Supreme Council Of Health</t>
  </si>
  <si>
    <t>41907</t>
  </si>
  <si>
    <t>E-Services Fees</t>
  </si>
  <si>
    <t>41908</t>
  </si>
  <si>
    <t>Bahrain Polytechnic Revenues</t>
  </si>
  <si>
    <t>19022</t>
  </si>
  <si>
    <t>Passenger Vehicles</t>
  </si>
  <si>
    <t>19059</t>
  </si>
  <si>
    <t>80043</t>
  </si>
  <si>
    <t>81023</t>
  </si>
  <si>
    <t>81024</t>
  </si>
  <si>
    <t>Office of the Minister of Cabinet Affairs</t>
  </si>
  <si>
    <t>Ministry of Commerce &amp; Industry &amp; Tourism</t>
  </si>
  <si>
    <t>Bahrain Authority for Culture and Antiquities</t>
  </si>
  <si>
    <t>Ministry of Industry &amp; Commerce &amp; Tourism</t>
  </si>
  <si>
    <t>Recurrent Expenditure Budget</t>
  </si>
  <si>
    <t>Carried Forward Budget</t>
  </si>
  <si>
    <t>Min. of Justice &amp; Islamic Aff. &amp; Awqaf (Justice Aff.)</t>
  </si>
  <si>
    <t>Rashid Equestrian &amp; Horseracing Club</t>
  </si>
  <si>
    <t>H.H Prime Minister Court</t>
  </si>
  <si>
    <t>Offices of the H.H. Prime Minister's Deputies</t>
  </si>
  <si>
    <t>Offices of the H.H. Prime Minister's Advisors</t>
  </si>
  <si>
    <t>Min. of  works &amp; Muni. Aff. &amp; Urban Planning-Works</t>
  </si>
  <si>
    <t>Min. of  works &amp; Muni. Aff. &amp; Urban Plan.-Gnrl Admin.</t>
  </si>
  <si>
    <t>Tender Board</t>
  </si>
  <si>
    <t>Supreme Council Of  Health</t>
  </si>
  <si>
    <t>Administrative Body of the Public Prosecution</t>
  </si>
  <si>
    <t>General Secretariat of the Cabinet</t>
  </si>
  <si>
    <t xml:space="preserve">General Secretariat of the High Counsil of Youth &amp; Sport </t>
  </si>
  <si>
    <t>Min. of Justice &amp; Islamic Aff. &amp; Awqaf (Islamic Aff.)</t>
  </si>
  <si>
    <t>Ministry of  Education</t>
  </si>
  <si>
    <t>The Supreme Council for Environment</t>
  </si>
  <si>
    <t>Min. of Works and Mun. Aff. and Urban Plan.-Works</t>
  </si>
  <si>
    <t>Government Aids</t>
  </si>
  <si>
    <t>Min. of Justice &amp; Islam. Aff. &amp; Awqaf -Justice</t>
  </si>
  <si>
    <t>Offices of the Prime Minister's Deputies</t>
  </si>
  <si>
    <t>Offices of the Prime Minister's Advisors</t>
  </si>
  <si>
    <t>Ministry of Transportation &amp; Communication</t>
  </si>
  <si>
    <t>Min. of Justice &amp; Islam. Aff. &amp; Awqaf -Islamic. Aff</t>
  </si>
  <si>
    <t xml:space="preserve">General Sec. of the High Counsil of Youth &amp; Sport </t>
  </si>
  <si>
    <t>Min. of  works &amp; Muni. Aff. &amp; Urban Plan.-Gnrl Adm.</t>
  </si>
  <si>
    <t>Government's Share and Contribution in the Social System</t>
  </si>
  <si>
    <t>Government's Share in the Unemployment Insurance Program</t>
  </si>
  <si>
    <t>Ministry of Justice &amp; Islamic Affairs &amp; Awqaf - Justice</t>
  </si>
  <si>
    <t>Min. of  works &amp; Muni. Aff. &amp; Urban Plan.-Works</t>
  </si>
  <si>
    <t>Min. of Justice &amp; Islamic Affairs &amp; Awqaf - Islamic Aff.</t>
  </si>
  <si>
    <t>Inventory Purchases</t>
  </si>
  <si>
    <t>Ministry of Oil</t>
  </si>
  <si>
    <t>National Health Regulatory Authority</t>
  </si>
  <si>
    <t>61013</t>
  </si>
  <si>
    <t>Car Allowance</t>
  </si>
  <si>
    <t>61014</t>
  </si>
  <si>
    <t>Year Employee Bonus</t>
  </si>
  <si>
    <t>61016</t>
  </si>
  <si>
    <t>Acting Allowance</t>
  </si>
  <si>
    <t>61018</t>
  </si>
  <si>
    <t>Government Service Reward</t>
  </si>
  <si>
    <t>71051</t>
  </si>
  <si>
    <t>68013</t>
  </si>
  <si>
    <t>81997</t>
  </si>
  <si>
    <t>Other Miscellaneous Services</t>
  </si>
  <si>
    <t>78311</t>
  </si>
  <si>
    <t>78313</t>
  </si>
  <si>
    <t>78315</t>
  </si>
  <si>
    <t>78322</t>
  </si>
  <si>
    <t>78323</t>
  </si>
  <si>
    <t>78326</t>
  </si>
  <si>
    <t>78328</t>
  </si>
  <si>
    <t>78329</t>
  </si>
  <si>
    <t>78319</t>
  </si>
  <si>
    <t>81011</t>
  </si>
  <si>
    <t>Grants to Under-Privileged Families</t>
  </si>
  <si>
    <t>43042</t>
  </si>
  <si>
    <t>Air Transport Activities</t>
  </si>
  <si>
    <t>43043</t>
  </si>
  <si>
    <t>Air Licensing Activities</t>
  </si>
  <si>
    <t>43044</t>
  </si>
  <si>
    <t>Land Transport Licenses</t>
  </si>
  <si>
    <t>43045</t>
  </si>
  <si>
    <t>Post Regulatory Licenses</t>
  </si>
  <si>
    <t>43081</t>
  </si>
  <si>
    <t>Sand Mining License Fees</t>
  </si>
  <si>
    <t>44094</t>
  </si>
  <si>
    <t>Fees on Private Tobacco Goods</t>
  </si>
  <si>
    <t>44181</t>
  </si>
  <si>
    <t>Partial Land Subdivision Fees</t>
  </si>
  <si>
    <t>44182</t>
  </si>
  <si>
    <t>Main Land Subdivision Fees</t>
  </si>
  <si>
    <t>44183</t>
  </si>
  <si>
    <t>Fees of Sand Extraction &amp; Sale</t>
  </si>
  <si>
    <t>45016</t>
  </si>
  <si>
    <t>Government Return from Eskan Bank</t>
  </si>
  <si>
    <t>49913</t>
  </si>
  <si>
    <t>Revenue-Unidentified Customer</t>
  </si>
  <si>
    <t>49914</t>
  </si>
  <si>
    <t>Revenue-Unapplied Invoice</t>
  </si>
  <si>
    <t>Housing Program Support (Rent Allowance-Reduce of Instalments)</t>
  </si>
  <si>
    <t>Contributions in Regional &amp; International Organizations</t>
  </si>
  <si>
    <t>Support for Low-Income Families</t>
  </si>
  <si>
    <t>Allowance for Improvement of  Standard of Living for Retirees</t>
  </si>
  <si>
    <t>Transport Allowance</t>
  </si>
  <si>
    <t>Communication Allowances</t>
  </si>
  <si>
    <t>Exceptional Achievements Reward</t>
  </si>
  <si>
    <t>Special Work Award</t>
  </si>
  <si>
    <t>Special Allowance</t>
  </si>
  <si>
    <t>Basic Salaries (Including Lump Sum)</t>
  </si>
  <si>
    <t>Miscellaneous Consumables</t>
  </si>
  <si>
    <t>Petty Cash</t>
  </si>
  <si>
    <t>Other Local Transfers</t>
  </si>
  <si>
    <t>International Development Bond</t>
  </si>
  <si>
    <t>Flour</t>
  </si>
  <si>
    <t>King Hamad Hospital (See Note 13&amp;14)</t>
  </si>
  <si>
    <t>Ministry of Labor and Social Development</t>
  </si>
  <si>
    <t>Education and Training Quality Authority</t>
  </si>
  <si>
    <t>Survey and Land Registration Bureau</t>
  </si>
  <si>
    <t xml:space="preserve">Bahrain Institute for Political Development </t>
  </si>
  <si>
    <t xml:space="preserve">Ministry of Labor and Social Dev. </t>
  </si>
  <si>
    <t>61015</t>
  </si>
  <si>
    <t>Judiciary Allowance</t>
  </si>
  <si>
    <t>61017</t>
  </si>
  <si>
    <t>Other Allowance</t>
  </si>
  <si>
    <t>DISCIPLINE AWARD</t>
  </si>
  <si>
    <t>61045</t>
  </si>
  <si>
    <t>Air license Allowance</t>
  </si>
  <si>
    <t>68033</t>
  </si>
  <si>
    <t>LMRA Fees.</t>
  </si>
  <si>
    <t>Course Expenses</t>
  </si>
  <si>
    <t>62015</t>
  </si>
  <si>
    <t>62016</t>
  </si>
  <si>
    <t>62017</t>
  </si>
  <si>
    <t>62018</t>
  </si>
  <si>
    <t>IT training programs, conferences and seminars</t>
  </si>
  <si>
    <t>62035</t>
  </si>
  <si>
    <t>62036</t>
  </si>
  <si>
    <t>62037</t>
  </si>
  <si>
    <t>62038</t>
  </si>
  <si>
    <t>Government Share in Pension Scheme - Civil Persons</t>
  </si>
  <si>
    <t>63016</t>
  </si>
  <si>
    <t>Overseas Official Missions</t>
  </si>
  <si>
    <t>Internal Exhibition Costs</t>
  </si>
  <si>
    <t>62032</t>
  </si>
  <si>
    <t>Participation Expenses In External Exhibition</t>
  </si>
  <si>
    <t>62033</t>
  </si>
  <si>
    <t>Internal Events and Celebrations Costs</t>
  </si>
  <si>
    <t>IT- Licenses Support - Secur ity Software</t>
  </si>
  <si>
    <t>IT- Licenses Support - IT Management</t>
  </si>
  <si>
    <t>66050</t>
  </si>
  <si>
    <t>66051</t>
  </si>
  <si>
    <t>IT - Licenses of central HR systems software</t>
  </si>
  <si>
    <t>Postage Charges - Domestic</t>
  </si>
  <si>
    <t>67013</t>
  </si>
  <si>
    <t>Postage Charges - Foreign</t>
  </si>
  <si>
    <t>Arrears of electricity &amp; water consumption</t>
  </si>
  <si>
    <t>69031</t>
  </si>
  <si>
    <t>Operating Lease</t>
  </si>
  <si>
    <t>Financing Lease</t>
  </si>
  <si>
    <t>68015</t>
  </si>
  <si>
    <t>Trainer's Fees</t>
  </si>
  <si>
    <t>68032</t>
  </si>
  <si>
    <t>Audit &amp; Legal Fees</t>
  </si>
  <si>
    <t>73012</t>
  </si>
  <si>
    <t>Design Fees</t>
  </si>
  <si>
    <t>81996</t>
  </si>
  <si>
    <t>81998</t>
  </si>
  <si>
    <t>Treatment in Local Hospitals</t>
  </si>
  <si>
    <t>Other Military Expenses</t>
  </si>
  <si>
    <t>Lubricants</t>
  </si>
  <si>
    <t>Aircraft Expenses</t>
  </si>
  <si>
    <t>Fuel for Ships</t>
  </si>
  <si>
    <t>Utensils and Miscellaneous Light Equipment</t>
  </si>
  <si>
    <t>75081</t>
  </si>
  <si>
    <t>Catering and Related Expenses</t>
  </si>
  <si>
    <t>Drugs and Medicines (non-stock)</t>
  </si>
  <si>
    <t>Surgical Materials (non-stock)</t>
  </si>
  <si>
    <t>X-ray Materials (non-stock)</t>
  </si>
  <si>
    <t>Laboratory Materials (non-stock)</t>
  </si>
  <si>
    <t>IT- Hardware Acquisition - Supporting</t>
  </si>
  <si>
    <t>IT- License Acquisition- Productivity</t>
  </si>
  <si>
    <t>IT- License acquisition - Application Infra</t>
  </si>
  <si>
    <t>IT- License Acquisition - Database</t>
  </si>
  <si>
    <t>IT- License Acquisition - IT Management</t>
  </si>
  <si>
    <t>IT- License Acquisition - Operating</t>
  </si>
  <si>
    <t>Asset Expense Consumble - IT</t>
  </si>
  <si>
    <t>Purchase of Animals</t>
  </si>
  <si>
    <t>78312</t>
  </si>
  <si>
    <t>78314</t>
  </si>
  <si>
    <t>78316</t>
  </si>
  <si>
    <t>78320</t>
  </si>
  <si>
    <t>78321</t>
  </si>
  <si>
    <t>78324</t>
  </si>
  <si>
    <t>78325</t>
  </si>
  <si>
    <t>78327</t>
  </si>
  <si>
    <t>78330</t>
  </si>
  <si>
    <t>78331</t>
  </si>
  <si>
    <t>Operational Services - Maintenance Agreements - IT</t>
  </si>
  <si>
    <t>Operational Services - Repairs - IT</t>
  </si>
  <si>
    <t>IT- Maintenance - Communication</t>
  </si>
  <si>
    <t>78033</t>
  </si>
  <si>
    <t>Broadcasting Equipment Maintenance</t>
  </si>
  <si>
    <t>Photocopiers, Printers and Word Proc Equip Maint</t>
  </si>
  <si>
    <t>Int. Islamic Leasing Sec. Interest</t>
  </si>
  <si>
    <t>Lamb and Beef</t>
  </si>
  <si>
    <t>Reduce Cost of Living for Families</t>
  </si>
  <si>
    <t>Supporting Childhood</t>
  </si>
  <si>
    <t>Supporting Elderly</t>
  </si>
  <si>
    <t>43054</t>
  </si>
  <si>
    <t>Contractor Pre-Qualification Fees</t>
  </si>
  <si>
    <t>43082</t>
  </si>
  <si>
    <t>Identity Card Fees</t>
  </si>
  <si>
    <t>CONSUITANCY SERVICES FEES</t>
  </si>
  <si>
    <t>Labour Market Regulatory Authority Fee</t>
  </si>
  <si>
    <t>44022</t>
  </si>
  <si>
    <t>44023</t>
  </si>
  <si>
    <t>Commodity Classification Fees</t>
  </si>
  <si>
    <t>44024</t>
  </si>
  <si>
    <t>Commodity Inspection Fees</t>
  </si>
  <si>
    <t>44025</t>
  </si>
  <si>
    <t>Customs Insurance Fees</t>
  </si>
  <si>
    <t>44026</t>
  </si>
  <si>
    <t>Fees on Custom Vehicle Cards</t>
  </si>
  <si>
    <t>44033</t>
  </si>
  <si>
    <t>Collection Fees For BCCI</t>
  </si>
  <si>
    <t>44073</t>
  </si>
  <si>
    <t>44173</t>
  </si>
  <si>
    <t>Handling Fees on King Fahad Causeway</t>
  </si>
  <si>
    <t>44184</t>
  </si>
  <si>
    <t>Capital Contribution for Infrastructure Fees</t>
  </si>
  <si>
    <t>Public Health Services</t>
  </si>
  <si>
    <t>41028</t>
  </si>
  <si>
    <t>Courses &amp; Seminar Fees</t>
  </si>
  <si>
    <t>41056</t>
  </si>
  <si>
    <t>Screen Inspection Fees</t>
  </si>
  <si>
    <t>40137</t>
  </si>
  <si>
    <t>45015</t>
  </si>
  <si>
    <t>45017</t>
  </si>
  <si>
    <t>Government Returns from Mumtalakat Holding Company</t>
  </si>
  <si>
    <t>General Public Services Sector</t>
  </si>
  <si>
    <t>Prime Minister's Court</t>
  </si>
  <si>
    <t>First Deputy Prime Minister</t>
  </si>
  <si>
    <t>Deputy Prime Minister</t>
  </si>
  <si>
    <t>Advisor to the Prime Minister</t>
  </si>
  <si>
    <t>Ministry of Cabinet Affairs</t>
  </si>
  <si>
    <t>General Secretariat Cabinet Affairs</t>
  </si>
  <si>
    <t>Ministry of Shura Council &amp; Representatives Council Affairs</t>
  </si>
  <si>
    <t>Representatives Council</t>
  </si>
  <si>
    <t xml:space="preserve">Contribution to United Nations </t>
  </si>
  <si>
    <t>Contributions to Arab &amp; Islamic Organizations</t>
  </si>
  <si>
    <t>Information &amp; Egovernment Authority</t>
  </si>
  <si>
    <t>National Institution for Human Rights</t>
  </si>
  <si>
    <t xml:space="preserve">Bahrain Institute for Public Administration </t>
  </si>
  <si>
    <t>Ministry of Justice &amp; Islamic Affairs &amp;  Awqaf (Islamic Affairs)</t>
  </si>
  <si>
    <t>Ja'afari Awqaf</t>
  </si>
  <si>
    <t>Bait Al-Qur'an</t>
  </si>
  <si>
    <t>Government Debt Interest</t>
  </si>
  <si>
    <t>Government Grants</t>
  </si>
  <si>
    <t>Other Estimations for Line Ministries &amp; Government Agencies</t>
  </si>
  <si>
    <t>Defence Sector</t>
  </si>
  <si>
    <t>General Commission for the Higher Defence Council</t>
  </si>
  <si>
    <t>Public Order and Safety Sector</t>
  </si>
  <si>
    <t>Governorates</t>
  </si>
  <si>
    <t>Ministry of Justice &amp; Islamic Affairs &amp;  Awqaf (Justice Affairs)</t>
  </si>
  <si>
    <t>Administrative Organization for Public Prosecution</t>
  </si>
  <si>
    <t>Constitutional Court</t>
  </si>
  <si>
    <t>Economic Affairs and Infrastructure Sector</t>
  </si>
  <si>
    <t>Ministry of Industry, Commerce &amp; Tourism</t>
  </si>
  <si>
    <t>Ministry of Labour &amp; Social Development</t>
  </si>
  <si>
    <t>Labour Market Regulatory Authority</t>
  </si>
  <si>
    <t>Ministry of Works, Municipalities Affairs &amp; Urban Planning (Works Affairs)</t>
  </si>
  <si>
    <t>Ministry of Transportation &amp; Telecommunications</t>
  </si>
  <si>
    <t xml:space="preserve">Bahrain International Air Show </t>
  </si>
  <si>
    <t>Bahrain Internet Exchange</t>
  </si>
  <si>
    <t>Bahrain Centre for Strategic, International and Energy Studies</t>
  </si>
  <si>
    <t>Future Generation Reserve Council</t>
  </si>
  <si>
    <t xml:space="preserve">National Authority for Space Sciences </t>
  </si>
  <si>
    <t>Environmental Protection Sector</t>
  </si>
  <si>
    <t>Supreme Council for the Environment</t>
  </si>
  <si>
    <t>Housing and Community Amenities Sector</t>
  </si>
  <si>
    <t>Ministry of Works, Municipalities Affairs &amp; Urban Planning (Municipalities Affairs &amp; Urban Planning)</t>
  </si>
  <si>
    <t>Municipality Councils</t>
  </si>
  <si>
    <t>Health Sector</t>
  </si>
  <si>
    <t>Supreme Council for Health</t>
  </si>
  <si>
    <t>Youth, Culture and Media Sector</t>
  </si>
  <si>
    <t>Ministry of Youth &amp; Sport Affairs</t>
  </si>
  <si>
    <t>General Secretariat for Youth &amp; Sports High Council</t>
  </si>
  <si>
    <t>Rashed Club for Equestrian &amp; Horse Racing</t>
  </si>
  <si>
    <t>Bahrain Authority for Culture &amp; Antiquities</t>
  </si>
  <si>
    <t xml:space="preserve">Isa Cultural Centre  </t>
  </si>
  <si>
    <t>Isa Award for Service to Humanity</t>
  </si>
  <si>
    <t>Ministry of Information Affairs</t>
  </si>
  <si>
    <t>The High Authority of Media &amp; Communication</t>
  </si>
  <si>
    <t>Education Sector</t>
  </si>
  <si>
    <t xml:space="preserve">Education &amp; Training Quality Authority </t>
  </si>
  <si>
    <t>Bahrain Teachers College</t>
  </si>
  <si>
    <t>Bahrain Polytechnic</t>
  </si>
  <si>
    <t>Social Protection Sector</t>
  </si>
  <si>
    <t>Obligations and Subsidies for Retirement Systems</t>
  </si>
  <si>
    <t>Improve the Standard of Living for Retirees Allowance</t>
  </si>
  <si>
    <t>Government Share in Pension Schemes</t>
  </si>
  <si>
    <t>Food Subsidies</t>
  </si>
  <si>
    <t xml:space="preserve">The Government's Share in Unemployment Insurance </t>
  </si>
  <si>
    <t>Housing Programme Support  (Rent  Allowance)</t>
  </si>
  <si>
    <t>Housing Programme Support  (Housing Loans Reduction)</t>
  </si>
  <si>
    <t>Reserve Account(3%)</t>
  </si>
  <si>
    <t>National Social Fund</t>
  </si>
  <si>
    <t>Ministry of  Youth  &amp; Sports Affairs</t>
  </si>
  <si>
    <t xml:space="preserve">Ministry of Information Affairs </t>
  </si>
  <si>
    <t xml:space="preserve">Ministry of  Youth  &amp; Sports Affairs </t>
  </si>
  <si>
    <t>Ministry of Defence (see note no.13)</t>
  </si>
  <si>
    <t xml:space="preserve">Ministry Of Information Affairs </t>
  </si>
  <si>
    <t>H.E. Shaikh Salman bin Khalifa Al-Khalifa</t>
  </si>
  <si>
    <t>Minister of Finance and National Economy</t>
  </si>
  <si>
    <t>Ministry of Finance and National Economy</t>
  </si>
  <si>
    <t>Notes</t>
  </si>
  <si>
    <t>4،3</t>
  </si>
  <si>
    <t>4،3،2</t>
  </si>
  <si>
    <t>8،7،5</t>
  </si>
  <si>
    <t>8،7،6،5،2</t>
  </si>
  <si>
    <t>10،5،2</t>
  </si>
  <si>
    <t>15،5</t>
  </si>
  <si>
    <t>2- Revenues and Expenditures By Ministries &amp; Government Authorities</t>
  </si>
  <si>
    <t>National communication centre</t>
  </si>
  <si>
    <t>National Space Sience Agency</t>
  </si>
  <si>
    <t>Urban Planning &amp; Development Authority</t>
  </si>
  <si>
    <t xml:space="preserve"> Customs Affairs</t>
  </si>
  <si>
    <t>Supreme Council Of  Islamic Affairs</t>
  </si>
  <si>
    <t>Informatiom and Egoverment Authority</t>
  </si>
  <si>
    <t>9- Transferred Budget Expenditures</t>
  </si>
  <si>
    <t>10- Projects Expenditures By Ministries &amp; Government Authorities</t>
  </si>
  <si>
    <t xml:space="preserve">Ministry of Labour and Social Development </t>
  </si>
  <si>
    <t>Office of the Minister of Electricity&amp;Water Affairs</t>
  </si>
  <si>
    <t>Transfers (See Note 9)</t>
  </si>
  <si>
    <t>7- Recurrent Expenditure By Chapters And Ministries</t>
  </si>
  <si>
    <t>6- Initial Budget, Amendments, and Variation of Recurrent Expenditures</t>
  </si>
  <si>
    <t>Contribution of the Kingdom of Bahrain to the Asian Investment Bank in Infrastructure</t>
  </si>
  <si>
    <t>3- Revenue By Chapters And Ministries &amp; Government Authorities</t>
  </si>
  <si>
    <t>4- Revenue By Chapter, Section, And Item</t>
  </si>
  <si>
    <t>5- Projects &amp; Recurrent Expenditures  Budget</t>
  </si>
  <si>
    <t>8- Recurrent Expenditures By Chapters, Sections, and Items</t>
  </si>
  <si>
    <t>42512</t>
  </si>
  <si>
    <t>Customs Duty on Iron and Steel</t>
  </si>
  <si>
    <t>42513</t>
  </si>
  <si>
    <t>Customs Duty on Reinforced Steel and Iron coils</t>
  </si>
  <si>
    <t>43046</t>
  </si>
  <si>
    <t>43053</t>
  </si>
  <si>
    <t>43091</t>
  </si>
  <si>
    <t>Real estate development licensing Fees</t>
  </si>
  <si>
    <t>43092</t>
  </si>
  <si>
    <t>Broker Licensing Fees</t>
  </si>
  <si>
    <t>43094</t>
  </si>
  <si>
    <t>Licensing of Developers Fees</t>
  </si>
  <si>
    <t>43096</t>
  </si>
  <si>
    <t>Off Plan Sale Unit Registration</t>
  </si>
  <si>
    <t>44044</t>
  </si>
  <si>
    <t>Agricultural &amp; pesticides licenses &amp; permits fees</t>
  </si>
  <si>
    <t>44045</t>
  </si>
  <si>
    <t>44061</t>
  </si>
  <si>
    <t>Environmental Evaluation License Fees</t>
  </si>
  <si>
    <t>44062</t>
  </si>
  <si>
    <t>Environmental License Fees for Business Activities</t>
  </si>
  <si>
    <t>44063</t>
  </si>
  <si>
    <t>Chemicals &amp; Radiant Materials License Fees</t>
  </si>
  <si>
    <t>44064</t>
  </si>
  <si>
    <t>Hazardous Waste License Fees</t>
  </si>
  <si>
    <t>42101</t>
  </si>
  <si>
    <t>Excise Revenue on Imported Energy Drinks</t>
  </si>
  <si>
    <t>42102</t>
  </si>
  <si>
    <t>Excise Revenue on Imported Carbonated Drinks</t>
  </si>
  <si>
    <t>42103</t>
  </si>
  <si>
    <t>Excise Revenue on Imported Electronic Vaporizers</t>
  </si>
  <si>
    <t>42111</t>
  </si>
  <si>
    <t>Excise Revenue on Imported Tobacco</t>
  </si>
  <si>
    <t>42201</t>
  </si>
  <si>
    <t>Excise Revenue on Locally Produced Energy Drinks</t>
  </si>
  <si>
    <t>42202</t>
  </si>
  <si>
    <t>42211</t>
  </si>
  <si>
    <t>Excise Revenue on Locally Produced Tobacco</t>
  </si>
  <si>
    <t>41152</t>
  </si>
  <si>
    <t>Tender Advertisement  fees</t>
  </si>
  <si>
    <t>41161</t>
  </si>
  <si>
    <t>Veterinary &amp; Quarrying Services</t>
  </si>
  <si>
    <t>41162</t>
  </si>
  <si>
    <t>41163</t>
  </si>
  <si>
    <t>41234</t>
  </si>
  <si>
    <t>Fees on underground water usage</t>
  </si>
  <si>
    <t>41911</t>
  </si>
  <si>
    <t>E-Meeting System Revenues</t>
  </si>
  <si>
    <t>46061</t>
  </si>
  <si>
    <t>Vehicle Rents</t>
  </si>
  <si>
    <t>49053</t>
  </si>
  <si>
    <t>Traffic Fines &amp; Contraventions</t>
  </si>
  <si>
    <t>49081</t>
  </si>
  <si>
    <t>Criminal Fines Fees</t>
  </si>
  <si>
    <t>49082</t>
  </si>
  <si>
    <t>Prosecution Guarantee Fees</t>
  </si>
  <si>
    <t>Variance of Currencies</t>
  </si>
  <si>
    <t>49905</t>
  </si>
  <si>
    <t>Commitment Compensation</t>
  </si>
  <si>
    <t>61037</t>
  </si>
  <si>
    <t>School Time Extension Allowance for teachers</t>
  </si>
  <si>
    <t>63017</t>
  </si>
  <si>
    <t>Compensation For Added Service Period</t>
  </si>
  <si>
    <t>62034</t>
  </si>
  <si>
    <t>External Events and Celebrations Costs</t>
  </si>
  <si>
    <t>68022</t>
  </si>
  <si>
    <t>Hajj Mission Organization &amp; Coordination Cost</t>
  </si>
  <si>
    <t>68023</t>
  </si>
  <si>
    <t>Cost of Diplomatic and Protocol Services</t>
  </si>
  <si>
    <t>67031</t>
  </si>
  <si>
    <t>67032</t>
  </si>
  <si>
    <t>Air Navigation Operating Expenses - Contractual</t>
  </si>
  <si>
    <t>71041</t>
  </si>
  <si>
    <t>Contractual - Public Transportation Expences</t>
  </si>
  <si>
    <t>74014</t>
  </si>
  <si>
    <t>Identity Card Issuing Expenses</t>
  </si>
  <si>
    <t>Special Purpose Vehicles and Equipment</t>
  </si>
  <si>
    <t>19049</t>
  </si>
  <si>
    <t>Purchase of Laboratory Equipment</t>
  </si>
  <si>
    <t>19072</t>
  </si>
  <si>
    <t>Purchase of Dogs for Security Purposes</t>
  </si>
  <si>
    <t>78038</t>
  </si>
  <si>
    <t>Laboratory Equipment Maintenance</t>
  </si>
  <si>
    <t>80036</t>
  </si>
  <si>
    <t>Int. Dev. Bonds Interest</t>
  </si>
  <si>
    <t>Actual  2019</t>
  </si>
  <si>
    <t>National Bureau For Revenue</t>
  </si>
  <si>
    <t>Ministry of Defence (See Note 13)</t>
  </si>
  <si>
    <t>Mohd Bin Khalifa Al Khalifa Cardiac Center (See Note 13)</t>
  </si>
  <si>
    <t>Electricity &amp; Water Authority (See Note 12)</t>
  </si>
  <si>
    <t>National Oncology Center (See Note13 &amp; 14)</t>
  </si>
  <si>
    <t>King Hamad University Hospital(See Note 13 &amp;14)</t>
  </si>
  <si>
    <t>Oil &amp; Gas Revenue (Note no.11)</t>
  </si>
  <si>
    <t>The King Hamad Center For Peaceful Coexistence</t>
  </si>
  <si>
    <t>Electricity &amp; Water Authority (see note 12)</t>
  </si>
  <si>
    <t>King Hamad University Hospital (See Note 13&amp;14)</t>
  </si>
  <si>
    <t>Mohammed bin Khalifa Al Khalifa Cardiac Center (See Note 13)</t>
  </si>
  <si>
    <t>National Oncology Center (See Note 13&amp;14)</t>
  </si>
  <si>
    <t>National Oncology Center (See Note13&amp; 14)</t>
  </si>
  <si>
    <t>National Bureau of Revenue</t>
  </si>
  <si>
    <t>Suggestion Reward</t>
  </si>
  <si>
    <t>Shift Authorities Allowance</t>
  </si>
  <si>
    <t>Nature of Work Allowance</t>
  </si>
  <si>
    <t>Risk Allowance</t>
  </si>
  <si>
    <t>Diplomatic representation allowance</t>
  </si>
  <si>
    <t>Transfers (See Note9 &amp;10)</t>
  </si>
  <si>
    <t>Oil &amp; Gas Revenue (See Note 11)</t>
  </si>
  <si>
    <t>Transfers (Notes No.2)</t>
  </si>
  <si>
    <t>42012</t>
  </si>
  <si>
    <t>Oil and Gas Fees and Penalties</t>
  </si>
  <si>
    <t>42509</t>
  </si>
  <si>
    <t>Customs Duty on Boiler Machines</t>
  </si>
  <si>
    <t>42511</t>
  </si>
  <si>
    <t>Customs Duty on Electrical Machinery and Equipment</t>
  </si>
  <si>
    <t>Fees for Issuing or Renewing Vehicle Inspection Li</t>
  </si>
  <si>
    <t>43052</t>
  </si>
  <si>
    <t>Lease Contract Fees</t>
  </si>
  <si>
    <t>Health and Medical Veterinary Institutional Regist</t>
  </si>
  <si>
    <t>Application and licensing fees for pearl diving an</t>
  </si>
  <si>
    <t>43097</t>
  </si>
  <si>
    <t>Annotation of The Off-Plan Sale Project in the Lan</t>
  </si>
  <si>
    <t>Soil Conditioner, Pesticides, &amp; Agricultural Produ</t>
  </si>
  <si>
    <t>44046</t>
  </si>
  <si>
    <t>Radio frequency services licensing fees</t>
  </si>
  <si>
    <t>44017</t>
  </si>
  <si>
    <t>Fingerprint Authentication Fees</t>
  </si>
  <si>
    <t>Excise Revenue on Locally Produced Carbonated Drin</t>
  </si>
  <si>
    <t>42601</t>
  </si>
  <si>
    <t>Value Added Revenue on Imported Goods</t>
  </si>
  <si>
    <t>42602</t>
  </si>
  <si>
    <t>VAR on Government Services</t>
  </si>
  <si>
    <t>42604</t>
  </si>
  <si>
    <t>Value added revenue for filing returns from payers</t>
  </si>
  <si>
    <t>41027</t>
  </si>
  <si>
    <t>Public University Tution Fees for Non-Bahrainis</t>
  </si>
  <si>
    <t>41029</t>
  </si>
  <si>
    <t>Public University Fees for Bahrainis</t>
  </si>
  <si>
    <t>Spraying of pesticides, &amp; Treatment of means of tr</t>
  </si>
  <si>
    <t xml:space="preserve">Consignments &amp; Agricultural Inspection &amp; Analysis </t>
  </si>
  <si>
    <t>41909</t>
  </si>
  <si>
    <t>Organizing Conferences, Exhibitions and (Events) F</t>
  </si>
  <si>
    <t>Sale of Paper and other Materials designated for R</t>
  </si>
  <si>
    <t xml:space="preserve">Government returns from Oil &amp; Gas Holding Company
</t>
  </si>
  <si>
    <t>Government returns from Telecommunication Regulato</t>
  </si>
  <si>
    <t>49916</t>
  </si>
  <si>
    <t>Spending Adjustments from Embassies and Consulates</t>
  </si>
  <si>
    <t>61019</t>
  </si>
  <si>
    <t>61024</t>
  </si>
  <si>
    <t>61025</t>
  </si>
  <si>
    <t>61026</t>
  </si>
  <si>
    <t>Dedicated Govt Practice Allowance (Consultant-Doct</t>
  </si>
  <si>
    <t>61047</t>
  </si>
  <si>
    <t>61048</t>
  </si>
  <si>
    <t>Marital accompaniment allowance - Diplomatic Secto</t>
  </si>
  <si>
    <t>61049</t>
  </si>
  <si>
    <t>Reduced representation allowance - Diplomatic Sect</t>
  </si>
  <si>
    <t>61053</t>
  </si>
  <si>
    <t xml:space="preserve">Administrative training programs, conferences and </t>
  </si>
  <si>
    <t>Academic training programs, conferences and semina</t>
  </si>
  <si>
    <t>Professional training programs, conferences and se</t>
  </si>
  <si>
    <t>Expenses and allowances related to travel in admin</t>
  </si>
  <si>
    <t>Expenses and allowances related to travel in acade</t>
  </si>
  <si>
    <t>Expenses and allowances related to travel in profe</t>
  </si>
  <si>
    <t>Expenses and allowances related to travel in IT tr</t>
  </si>
  <si>
    <t>Subscription to Occupational Injuries for Non-Bahr</t>
  </si>
  <si>
    <t>62043</t>
  </si>
  <si>
    <t>Training Programs and Workshops</t>
  </si>
  <si>
    <t>66035</t>
  </si>
  <si>
    <t>Radio Frequency Service Licensing</t>
  </si>
  <si>
    <t>66036</t>
  </si>
  <si>
    <t>MPLS Installation &amp; Usage Charges</t>
  </si>
  <si>
    <t>66037</t>
  </si>
  <si>
    <t>Cloud Computing Services</t>
  </si>
  <si>
    <t>66038</t>
  </si>
  <si>
    <t>Cloud Computing Professional Services</t>
  </si>
  <si>
    <t>IT -Licenses Support -Application Infrastructure S</t>
  </si>
  <si>
    <t>Supply of Contract Labor - IT - Contractual Servic</t>
  </si>
  <si>
    <t>IT - Licenses of central financial systems softwar</t>
  </si>
  <si>
    <t>66053</t>
  </si>
  <si>
    <t>IT - Licenses Support – Backup Software</t>
  </si>
  <si>
    <t>Electricity Supply and Usage Costs - Direct Deduct</t>
  </si>
  <si>
    <t>Contractual Maintenance – Muharraq Sewage Treatmen</t>
  </si>
  <si>
    <t>69038</t>
  </si>
  <si>
    <t xml:space="preserve">Costs relating to Electricity &amp; Water expenses of </t>
  </si>
  <si>
    <t>70015</t>
  </si>
  <si>
    <t xml:space="preserve">Buildings Rental – Cultural Attaché’ staff out of </t>
  </si>
  <si>
    <t>70033</t>
  </si>
  <si>
    <t>Students Transport Vehicles Rental</t>
  </si>
  <si>
    <t>70038</t>
  </si>
  <si>
    <t>Car Parks Rental</t>
  </si>
  <si>
    <t>Supply of Contract Labor – Cleaning of Buildings</t>
  </si>
  <si>
    <t>65012</t>
  </si>
  <si>
    <t>Cleaning Roads &amp; Bins</t>
  </si>
  <si>
    <t>Managing &amp; Operating Public Transportation - Contr</t>
  </si>
  <si>
    <t>Medical Insurance for staff and Employees In publi</t>
  </si>
  <si>
    <t>72018</t>
  </si>
  <si>
    <t>Promotional Material</t>
  </si>
  <si>
    <t>Board of Directors, Committees &amp; Sub committees Re</t>
  </si>
  <si>
    <t>68014</t>
  </si>
  <si>
    <t>Student Tours Activities</t>
  </si>
  <si>
    <t>68016</t>
  </si>
  <si>
    <t>Pesticide Spraying Services</t>
  </si>
  <si>
    <t>68017</t>
  </si>
  <si>
    <t xml:space="preserve">Incentives for non-employees working in radio and </t>
  </si>
  <si>
    <t>68018</t>
  </si>
  <si>
    <t>Incentives for students of religious institutes</t>
  </si>
  <si>
    <t>68019</t>
  </si>
  <si>
    <t>Rewards for Quran Centers and Seminars</t>
  </si>
  <si>
    <t>68034</t>
  </si>
  <si>
    <t>Professional Licensing Fees</t>
  </si>
  <si>
    <t>81981</t>
  </si>
  <si>
    <t>81982</t>
  </si>
  <si>
    <t>Tickets Costs For Scholarship Students</t>
  </si>
  <si>
    <t>81983</t>
  </si>
  <si>
    <t>Compensation for Judicial Judgments</t>
  </si>
  <si>
    <t>81984</t>
  </si>
  <si>
    <t>Expenses related to analysis and examination of ge</t>
  </si>
  <si>
    <t>81985</t>
  </si>
  <si>
    <t>Incentives for doctor’s residency program</t>
  </si>
  <si>
    <t>81986</t>
  </si>
  <si>
    <t>Incentives for doctor’s internship program</t>
  </si>
  <si>
    <t>Financial Provisions and Grants for Scholarship St</t>
  </si>
  <si>
    <t>Decorating Materials for Special Occasions Nationa</t>
  </si>
  <si>
    <t>99012</t>
  </si>
  <si>
    <t>Rate Variance Gain/Loss</t>
  </si>
  <si>
    <t>99014</t>
  </si>
  <si>
    <t>Metal Plating</t>
  </si>
  <si>
    <t>99016</t>
  </si>
  <si>
    <t>End of Government Service Reward  Gifts</t>
  </si>
  <si>
    <t>99017</t>
  </si>
  <si>
    <t>Cost of Supplying Mineral Water</t>
  </si>
  <si>
    <t>99018</t>
  </si>
  <si>
    <t>Cost of Supplying Sweet Water for Irrigation</t>
  </si>
  <si>
    <t>99019</t>
  </si>
  <si>
    <t>Cost of Purchasing Animals Feed</t>
  </si>
  <si>
    <t>74024</t>
  </si>
  <si>
    <t>Learning Materials</t>
  </si>
  <si>
    <t>19215</t>
  </si>
  <si>
    <t>IT - Licenses Acquisition – Backup Software</t>
  </si>
  <si>
    <t>19069</t>
  </si>
  <si>
    <t>Learning Materials Clearing-In</t>
  </si>
  <si>
    <t>19081</t>
  </si>
  <si>
    <t>Buildings and Construction</t>
  </si>
  <si>
    <t>19082</t>
  </si>
  <si>
    <t>Purchase of Administrative Buildings abroad</t>
  </si>
  <si>
    <t>19083</t>
  </si>
  <si>
    <t>Purchase of Residential Buildings abroad</t>
  </si>
  <si>
    <t xml:space="preserve">Contractual Building Maint - Office &amp; Residential </t>
  </si>
  <si>
    <t xml:space="preserve">Contractual Building Maint - Other Building Maint </t>
  </si>
  <si>
    <t>78317</t>
  </si>
  <si>
    <t>Non-Contractual Building Maint - Other Building Ma</t>
  </si>
  <si>
    <t>Supply of Contract Labor - Contractual Work - Main</t>
  </si>
  <si>
    <t>Non-Contractual Building Maint - Office &amp; Resident</t>
  </si>
  <si>
    <t>78334</t>
  </si>
  <si>
    <t>IT- Maintenance - Supporting Infrastructure Hardwa</t>
  </si>
  <si>
    <t>80022</t>
  </si>
  <si>
    <t>Abu Dhabi Fund for Economic Development Interest</t>
  </si>
  <si>
    <t>80034</t>
  </si>
  <si>
    <t>Discount on Bond - Interest</t>
  </si>
  <si>
    <t>Improve the Standard of Living of Retirees Allowan</t>
  </si>
  <si>
    <t>For The Year Ended 31 December 2020</t>
  </si>
  <si>
    <t>Budget  2020</t>
  </si>
  <si>
    <t>Actual  2020</t>
  </si>
  <si>
    <t>Actual 2019</t>
  </si>
  <si>
    <t>Emeregancy Budget</t>
  </si>
  <si>
    <t>Sustainable Energy Authority</t>
  </si>
  <si>
    <t>43098</t>
  </si>
  <si>
    <t>42603</t>
  </si>
  <si>
    <t>41085</t>
  </si>
  <si>
    <t>41912</t>
  </si>
  <si>
    <t>41086</t>
  </si>
  <si>
    <t>49917</t>
  </si>
  <si>
    <t>Oil Sales - Abu-Sa'afa Field</t>
  </si>
  <si>
    <t>Issuing Security Permission Fees</t>
  </si>
  <si>
    <t>Fast Track Services for  Completion of Audit and I</t>
  </si>
  <si>
    <t>Sale of Special and Semi-Special Vehicle License P</t>
  </si>
  <si>
    <t>Forfeited Value Added Revenue</t>
  </si>
  <si>
    <t>Ambulance Services</t>
  </si>
  <si>
    <t>Issuing Security Reports Fees</t>
  </si>
  <si>
    <t>Sale of Medicines</t>
  </si>
  <si>
    <t>Transfers from Future Generation Fund</t>
  </si>
  <si>
    <t>International Bank For Reconstruction and Developpment</t>
  </si>
  <si>
    <t>Accounts under the supervision of the Ministry of Finance and National Economy</t>
  </si>
  <si>
    <t>Account of Carrying Forward Budget</t>
  </si>
  <si>
    <t>Bahrain Bourse</t>
  </si>
  <si>
    <t>Real Estate Regulatory Authority</t>
  </si>
  <si>
    <t>Account of expenses for treating accidents and emergency cases for citizens abroad</t>
  </si>
  <si>
    <t>62044</t>
  </si>
  <si>
    <t>68024</t>
  </si>
  <si>
    <t>68025</t>
  </si>
  <si>
    <t>66052</t>
  </si>
  <si>
    <t>66055</t>
  </si>
  <si>
    <t>66056</t>
  </si>
  <si>
    <t>66057</t>
  </si>
  <si>
    <t>66058</t>
  </si>
  <si>
    <t>66059</t>
  </si>
  <si>
    <t>66061</t>
  </si>
  <si>
    <t>67042</t>
  </si>
  <si>
    <t>69027</t>
  </si>
  <si>
    <t>69032</t>
  </si>
  <si>
    <t>65043</t>
  </si>
  <si>
    <t>65045</t>
  </si>
  <si>
    <t>65046</t>
  </si>
  <si>
    <t>67043</t>
  </si>
  <si>
    <t>73061</t>
  </si>
  <si>
    <t>81987</t>
  </si>
  <si>
    <t>75069</t>
  </si>
  <si>
    <t>19068</t>
  </si>
  <si>
    <t>78335</t>
  </si>
  <si>
    <t>78049</t>
  </si>
  <si>
    <t>88888</t>
  </si>
  <si>
    <t>99999</t>
  </si>
  <si>
    <t>80013</t>
  </si>
  <si>
    <t>Housing Expenses for the Diplomatic personnel appo</t>
  </si>
  <si>
    <t>National Exams</t>
  </si>
  <si>
    <t>Cost related to organizing national events and cel</t>
  </si>
  <si>
    <t>Cost related to organizing and conducting of aware</t>
  </si>
  <si>
    <t>IT - Licenses of Central Hr (Adaa) – Systems Softw</t>
  </si>
  <si>
    <t>IT- Subscriptions – Business Software</t>
  </si>
  <si>
    <t>IT- Subscriptions – Productivity Software</t>
  </si>
  <si>
    <t>IT- Subscriptions – Application Infrastructure Sof</t>
  </si>
  <si>
    <t>IT- Subscriptions – Database Software</t>
  </si>
  <si>
    <t>IT- Subscriptions – Security Software</t>
  </si>
  <si>
    <t>IT- Subscriptions – IT Management Software</t>
  </si>
  <si>
    <t>Contracting costs for customer service centers</t>
  </si>
  <si>
    <t>Electricity Supply and Usage Costs - Indirect Dedu</t>
  </si>
  <si>
    <t>Contractual Maintenance – Madinat Salman Sewage Tr</t>
  </si>
  <si>
    <t xml:space="preserve">Supply of Contract Labor – Guards &amp; Security from </t>
  </si>
  <si>
    <t>Supply of Contract Labor -Administrative Support S</t>
  </si>
  <si>
    <t>Supply of Contract Labor-  Advisory and Legal Serv</t>
  </si>
  <si>
    <t xml:space="preserve">Supply of Contract Labor- Agricultural Work 
</t>
  </si>
  <si>
    <t>Rewards for customer service centers</t>
  </si>
  <si>
    <t>Arbitrators Fees for Postgraduate Studies</t>
  </si>
  <si>
    <t>Tuition fees for Scholarship Students and children</t>
  </si>
  <si>
    <t>Costs of treatment, medicines and veterinary suppl</t>
  </si>
  <si>
    <t>Medical waste Removal and Disposal Expense</t>
  </si>
  <si>
    <t>Library Books - Clearing In</t>
  </si>
  <si>
    <t>Elevators, Escalators &amp; Electrical Doors Maintenan</t>
  </si>
  <si>
    <t>Maintenance of natural and artificial grass in spo</t>
  </si>
  <si>
    <t>Soft landscaping and facilities maintenance in Pub</t>
  </si>
  <si>
    <t>Unforeseen Obligations</t>
  </si>
  <si>
    <t>Unforeseen Obligations - Operational</t>
  </si>
  <si>
    <t>Interest - Others</t>
  </si>
  <si>
    <t>Emergency expenses included under Decree-Law No.(22) of 2020 (Note No.5&amp;16)</t>
  </si>
  <si>
    <t>Cash Flow from Operating  Activities</t>
  </si>
  <si>
    <t xml:space="preserve"> Net Cash Flow from Operating  Activities</t>
  </si>
  <si>
    <t xml:space="preserve"> Cash Flow from Investment Activities</t>
  </si>
  <si>
    <t xml:space="preserve"> Cash Flow from Financing Activities</t>
  </si>
  <si>
    <t>Net Cash Flow from Investment Activities</t>
  </si>
  <si>
    <t xml:space="preserve"> Net Cash Flow from Financing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</si>
</sst>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  <numFmt numFmtId="169" formatCode="_-* #,##0.00_-;_-* #,##0.00\-;_-* &quot;-&quot;??_-;_-@_-"/>
    <numFmt numFmtId="170" formatCode="_-* #,##0.00\ _k_r_-;\-* #,##0.00\ _k_r_-;_-* &quot;-&quot;??\ _k_r_-;_-@_-"/>
  </numFmts>
  <fonts count="75">
    <font>
      <sz val="10"/>
      <name val="Arial"/>
      <charset val="178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8"/>
      <color indexed="8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2"/>
      <name val="Cambria"/>
      <family val="1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000000"/>
      <name val="Calibri"/>
      <family val="2"/>
      <charset val="204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78"/>
      <scheme val="minor"/>
    </font>
    <font>
      <b/>
      <sz val="8"/>
      <color indexed="8"/>
      <name val="Times New Roman"/>
      <family val="1"/>
    </font>
    <font>
      <b/>
      <sz val="10"/>
      <name val="Arial"/>
      <family val="2"/>
    </font>
    <font>
      <sz val="10"/>
      <color indexed="8"/>
      <name val="Arial"/>
      <family val="2"/>
    </font>
    <font>
      <b/>
      <u/>
      <sz val="12"/>
      <name val="Times New Roman"/>
      <family val="1"/>
    </font>
  </fonts>
  <fills count="62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8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5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</borders>
  <cellStyleXfs count="769">
    <xf numFmtId="0" fontId="0" fillId="0" borderId="0"/>
    <xf numFmtId="0" fontId="6" fillId="2" borderId="1" applyNumberFormat="0" applyAlignment="0">
      <alignment horizontal="center" vertical="center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 applyNumberFormat="0">
      <alignment horizontal="right"/>
    </xf>
    <xf numFmtId="0" fontId="21" fillId="0" borderId="0"/>
    <xf numFmtId="0" fontId="29" fillId="0" borderId="0"/>
    <xf numFmtId="0" fontId="27" fillId="0" borderId="0"/>
    <xf numFmtId="0" fontId="3" fillId="0" borderId="0"/>
    <xf numFmtId="0" fontId="7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49" fillId="50" borderId="0" applyNumberFormat="0" applyBorder="0" applyAlignment="0" applyProtection="0"/>
    <xf numFmtId="0" fontId="49" fillId="47" borderId="0" applyNumberFormat="0" applyBorder="0" applyAlignment="0" applyProtection="0"/>
    <xf numFmtId="0" fontId="49" fillId="48" borderId="0" applyNumberFormat="0" applyBorder="0" applyAlignment="0" applyProtection="0"/>
    <xf numFmtId="0" fontId="49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3" borderId="0" applyNumberFormat="0" applyBorder="0" applyAlignment="0" applyProtection="0"/>
    <xf numFmtId="0" fontId="61" fillId="58" borderId="40" applyNumberFormat="0" applyAlignment="0" applyProtection="0"/>
    <xf numFmtId="0" fontId="49" fillId="54" borderId="0" applyNumberFormat="0" applyBorder="0" applyAlignment="0" applyProtection="0"/>
    <xf numFmtId="0" fontId="49" fillId="55" borderId="0" applyNumberFormat="0" applyBorder="0" applyAlignment="0" applyProtection="0"/>
    <xf numFmtId="0" fontId="49" fillId="56" borderId="0" applyNumberFormat="0" applyBorder="0" applyAlignment="0" applyProtection="0"/>
    <xf numFmtId="0" fontId="49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7" borderId="0" applyNumberFormat="0" applyBorder="0" applyAlignment="0" applyProtection="0"/>
    <xf numFmtId="0" fontId="50" fillId="41" borderId="0" applyNumberFormat="0" applyBorder="0" applyAlignment="0" applyProtection="0"/>
    <xf numFmtId="0" fontId="51" fillId="58" borderId="25" applyNumberFormat="0" applyAlignment="0" applyProtection="0"/>
    <xf numFmtId="0" fontId="52" fillId="59" borderId="26" applyNumberFormat="0" applyAlignment="0" applyProtection="0"/>
    <xf numFmtId="0" fontId="63" fillId="0" borderId="41" applyNumberFormat="0" applyFill="0" applyAlignment="0" applyProtection="0"/>
    <xf numFmtId="43" fontId="3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42" borderId="0" applyNumberFormat="0" applyBorder="0" applyAlignment="0" applyProtection="0"/>
    <xf numFmtId="0" fontId="55" fillId="0" borderId="27" applyNumberFormat="0" applyFill="0" applyAlignment="0" applyProtection="0"/>
    <xf numFmtId="0" fontId="56" fillId="0" borderId="28" applyNumberFormat="0" applyFill="0" applyAlignment="0" applyProtection="0"/>
    <xf numFmtId="0" fontId="57" fillId="0" borderId="29" applyNumberFormat="0" applyFill="0" applyAlignment="0" applyProtection="0"/>
    <xf numFmtId="0" fontId="57" fillId="0" borderId="0" applyNumberFormat="0" applyFill="0" applyBorder="0" applyAlignment="0" applyProtection="0"/>
    <xf numFmtId="0" fontId="58" fillId="45" borderId="25" applyNumberFormat="0" applyAlignment="0" applyProtection="0"/>
    <xf numFmtId="0" fontId="59" fillId="0" borderId="30" applyNumberFormat="0" applyFill="0" applyAlignment="0" applyProtection="0"/>
    <xf numFmtId="0" fontId="60" fillId="60" borderId="0" applyNumberFormat="0" applyBorder="0" applyAlignment="0" applyProtection="0"/>
    <xf numFmtId="0" fontId="3" fillId="0" borderId="0"/>
    <xf numFmtId="0" fontId="3" fillId="61" borderId="31" applyNumberFormat="0" applyFont="0" applyAlignment="0" applyProtection="0"/>
    <xf numFmtId="0" fontId="61" fillId="58" borderId="32" applyNumberFormat="0" applyAlignment="0" applyProtection="0"/>
    <xf numFmtId="0" fontId="62" fillId="0" borderId="0" applyNumberFormat="0" applyFill="0" applyBorder="0" applyAlignment="0" applyProtection="0"/>
    <xf numFmtId="0" fontId="63" fillId="0" borderId="33" applyNumberFormat="0" applyFill="0" applyAlignment="0" applyProtection="0"/>
    <xf numFmtId="0" fontId="64" fillId="0" borderId="0" applyNumberFormat="0" applyFill="0" applyBorder="0" applyAlignment="0" applyProtection="0"/>
    <xf numFmtId="0" fontId="3" fillId="0" borderId="0"/>
    <xf numFmtId="0" fontId="3" fillId="61" borderId="39" applyNumberFormat="0" applyFont="0" applyAlignment="0" applyProtection="0"/>
    <xf numFmtId="0" fontId="2" fillId="0" borderId="0"/>
    <xf numFmtId="0" fontId="65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35" fillId="0" borderId="17" applyNumberFormat="0" applyFill="0" applyAlignment="0" applyProtection="0"/>
    <xf numFmtId="0" fontId="36" fillId="0" borderId="18" applyNumberFormat="0" applyFill="0" applyAlignment="0" applyProtection="0"/>
    <xf numFmtId="0" fontId="36" fillId="0" borderId="0" applyNumberFormat="0" applyFill="0" applyBorder="0" applyAlignment="0" applyProtection="0"/>
    <xf numFmtId="0" fontId="37" fillId="9" borderId="0" applyNumberFormat="0" applyBorder="0" applyAlignment="0" applyProtection="0"/>
    <xf numFmtId="0" fontId="38" fillId="10" borderId="0" applyNumberFormat="0" applyBorder="0" applyAlignment="0" applyProtection="0"/>
    <xf numFmtId="0" fontId="39" fillId="11" borderId="0" applyNumberFormat="0" applyBorder="0" applyAlignment="0" applyProtection="0"/>
    <xf numFmtId="0" fontId="40" fillId="12" borderId="19" applyNumberFormat="0" applyAlignment="0" applyProtection="0"/>
    <xf numFmtId="0" fontId="41" fillId="13" borderId="20" applyNumberFormat="0" applyAlignment="0" applyProtection="0"/>
    <xf numFmtId="0" fontId="42" fillId="13" borderId="19" applyNumberFormat="0" applyAlignment="0" applyProtection="0"/>
    <xf numFmtId="0" fontId="43" fillId="0" borderId="21" applyNumberFormat="0" applyFill="0" applyAlignment="0" applyProtection="0"/>
    <xf numFmtId="0" fontId="44" fillId="14" borderId="22" applyNumberFormat="0" applyAlignment="0" applyProtection="0"/>
    <xf numFmtId="0" fontId="45" fillId="0" borderId="0" applyNumberFormat="0" applyFill="0" applyBorder="0" applyAlignment="0" applyProtection="0"/>
    <xf numFmtId="0" fontId="2" fillId="15" borderId="23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24" applyNumberFormat="0" applyFill="0" applyAlignment="0" applyProtection="0"/>
    <xf numFmtId="0" fontId="48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48" fillId="19" borderId="0" applyNumberFormat="0" applyBorder="0" applyAlignment="0" applyProtection="0"/>
    <xf numFmtId="0" fontId="48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48" fillId="27" borderId="0" applyNumberFormat="0" applyBorder="0" applyAlignment="0" applyProtection="0"/>
    <xf numFmtId="0" fontId="48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48" fillId="31" borderId="0" applyNumberFormat="0" applyBorder="0" applyAlignment="0" applyProtection="0"/>
    <xf numFmtId="0" fontId="48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48" fillId="35" borderId="0" applyNumberFormat="0" applyBorder="0" applyAlignment="0" applyProtection="0"/>
    <xf numFmtId="0" fontId="48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48" fillId="39" borderId="0" applyNumberFormat="0" applyBorder="0" applyAlignment="0" applyProtection="0"/>
    <xf numFmtId="0" fontId="2" fillId="0" borderId="0"/>
    <xf numFmtId="0" fontId="66" fillId="0" borderId="0"/>
    <xf numFmtId="0" fontId="66" fillId="0" borderId="0"/>
    <xf numFmtId="43" fontId="3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7" fillId="41" borderId="0" applyNumberFormat="0" applyBorder="0" applyAlignment="0" applyProtection="0"/>
    <xf numFmtId="0" fontId="3" fillId="0" borderId="0"/>
    <xf numFmtId="43" fontId="3" fillId="0" borderId="0" applyFont="0" applyFill="0" applyBorder="0" applyProtection="0"/>
    <xf numFmtId="41" fontId="3" fillId="0" borderId="0" applyFont="0" applyFill="0" applyBorder="0" applyAlignment="0" applyProtection="0"/>
    <xf numFmtId="43" fontId="3" fillId="0" borderId="0" applyFont="0" applyFill="0" applyBorder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49" fillId="50" borderId="0" applyNumberFormat="0" applyBorder="0" applyAlignment="0" applyProtection="0"/>
    <xf numFmtId="0" fontId="49" fillId="47" borderId="0" applyNumberFormat="0" applyBorder="0" applyAlignment="0" applyProtection="0"/>
    <xf numFmtId="0" fontId="49" fillId="48" borderId="0" applyNumberFormat="0" applyBorder="0" applyAlignment="0" applyProtection="0"/>
    <xf numFmtId="0" fontId="49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3" borderId="0" applyNumberFormat="0" applyBorder="0" applyAlignment="0" applyProtection="0"/>
    <xf numFmtId="0" fontId="49" fillId="54" borderId="0" applyNumberFormat="0" applyBorder="0" applyAlignment="0" applyProtection="0"/>
    <xf numFmtId="0" fontId="49" fillId="55" borderId="0" applyNumberFormat="0" applyBorder="0" applyAlignment="0" applyProtection="0"/>
    <xf numFmtId="0" fontId="49" fillId="56" borderId="0" applyNumberFormat="0" applyBorder="0" applyAlignment="0" applyProtection="0"/>
    <xf numFmtId="0" fontId="49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7" borderId="0" applyNumberFormat="0" applyBorder="0" applyAlignment="0" applyProtection="0"/>
    <xf numFmtId="0" fontId="50" fillId="41" borderId="0" applyNumberFormat="0" applyBorder="0" applyAlignment="0" applyProtection="0"/>
    <xf numFmtId="0" fontId="51" fillId="58" borderId="25" applyNumberFormat="0" applyAlignment="0" applyProtection="0"/>
    <xf numFmtId="0" fontId="52" fillId="59" borderId="26" applyNumberFormat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42" borderId="0" applyNumberFormat="0" applyBorder="0" applyAlignment="0" applyProtection="0"/>
    <xf numFmtId="0" fontId="55" fillId="0" borderId="27" applyNumberFormat="0" applyFill="0" applyAlignment="0" applyProtection="0"/>
    <xf numFmtId="0" fontId="56" fillId="0" borderId="28" applyNumberFormat="0" applyFill="0" applyAlignment="0" applyProtection="0"/>
    <xf numFmtId="0" fontId="57" fillId="0" borderId="29" applyNumberFormat="0" applyFill="0" applyAlignment="0" applyProtection="0"/>
    <xf numFmtId="0" fontId="57" fillId="0" borderId="0" applyNumberFormat="0" applyFill="0" applyBorder="0" applyAlignment="0" applyProtection="0"/>
    <xf numFmtId="0" fontId="58" fillId="45" borderId="25" applyNumberFormat="0" applyAlignment="0" applyProtection="0"/>
    <xf numFmtId="0" fontId="59" fillId="0" borderId="30" applyNumberFormat="0" applyFill="0" applyAlignment="0" applyProtection="0"/>
    <xf numFmtId="0" fontId="60" fillId="60" borderId="0" applyNumberFormat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67" fillId="0" borderId="0"/>
    <xf numFmtId="0" fontId="2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2" fillId="0" borderId="0"/>
    <xf numFmtId="0" fontId="68" fillId="0" borderId="0"/>
    <xf numFmtId="0" fontId="3" fillId="61" borderId="31" applyNumberFormat="0" applyFont="0" applyAlignment="0" applyProtection="0"/>
    <xf numFmtId="0" fontId="2" fillId="15" borderId="23" applyNumberFormat="0" applyFont="0" applyAlignment="0" applyProtection="0"/>
    <xf numFmtId="0" fontId="61" fillId="58" borderId="32" applyNumberFormat="0" applyAlignment="0" applyProtection="0"/>
    <xf numFmtId="0" fontId="62" fillId="0" borderId="0" applyNumberFormat="0" applyFill="0" applyBorder="0" applyAlignment="0" applyProtection="0"/>
    <xf numFmtId="0" fontId="63" fillId="0" borderId="33" applyNumberFormat="0" applyFill="0" applyAlignment="0" applyProtection="0"/>
    <xf numFmtId="0" fontId="64" fillId="0" borderId="0" applyNumberFormat="0" applyFill="0" applyBorder="0" applyAlignment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43" fontId="3" fillId="0" borderId="0" applyFont="0" applyFill="0" applyBorder="0" applyProtection="0"/>
    <xf numFmtId="0" fontId="2" fillId="0" borderId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2" fillId="0" borderId="0"/>
    <xf numFmtId="0" fontId="2" fillId="15" borderId="23" applyNumberFormat="0" applyFon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69" fillId="0" borderId="0"/>
    <xf numFmtId="170" fontId="69" fillId="0" borderId="0" applyFont="0" applyFill="0" applyBorder="0" applyAlignment="0" applyProtection="0"/>
    <xf numFmtId="0" fontId="70" fillId="0" borderId="0"/>
    <xf numFmtId="9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43" fontId="3" fillId="0" borderId="0" applyNumberFormat="0" applyFont="0" applyFill="0" applyBorder="0" applyAlignment="0" applyProtection="0"/>
    <xf numFmtId="43" fontId="3" fillId="0" borderId="0" applyNumberFormat="0" applyFont="0" applyFill="0" applyBorder="0" applyAlignment="0" applyProtection="0"/>
    <xf numFmtId="43" fontId="3" fillId="0" borderId="0" applyFont="0" applyFill="0" applyBorder="0" applyProtection="0"/>
    <xf numFmtId="0" fontId="2" fillId="0" borderId="0"/>
    <xf numFmtId="0" fontId="2" fillId="0" borderId="0"/>
    <xf numFmtId="0" fontId="3" fillId="0" borderId="0"/>
    <xf numFmtId="43" fontId="3" fillId="0" borderId="0" applyFont="0" applyFill="0" applyBorder="0" applyProtection="0"/>
    <xf numFmtId="0" fontId="3" fillId="0" borderId="0"/>
    <xf numFmtId="169" fontId="3" fillId="0" borderId="0" applyFont="0" applyFill="0" applyBorder="0" applyAlignment="0" applyProtection="0"/>
    <xf numFmtId="0" fontId="2" fillId="15" borderId="23" applyNumberFormat="0" applyFont="0" applyAlignment="0" applyProtection="0"/>
    <xf numFmtId="9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1" fillId="58" borderId="32" applyNumberFormat="0" applyAlignment="0" applyProtection="0"/>
    <xf numFmtId="0" fontId="58" fillId="45" borderId="25" applyNumberFormat="0" applyAlignment="0" applyProtection="0"/>
    <xf numFmtId="0" fontId="63" fillId="0" borderId="33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3" fillId="0" borderId="33" applyNumberFormat="0" applyFill="0" applyAlignment="0" applyProtection="0"/>
    <xf numFmtId="0" fontId="61" fillId="58" borderId="32" applyNumberFormat="0" applyAlignment="0" applyProtection="0"/>
    <xf numFmtId="0" fontId="51" fillId="58" borderId="25" applyNumberFormat="0" applyAlignment="0" applyProtection="0"/>
    <xf numFmtId="0" fontId="58" fillId="45" borderId="25" applyNumberFormat="0" applyAlignment="0" applyProtection="0"/>
    <xf numFmtId="0" fontId="3" fillId="61" borderId="31" applyNumberFormat="0" applyFon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3" fillId="61" borderId="31" applyNumberFormat="0" applyFont="0" applyAlignment="0" applyProtection="0"/>
    <xf numFmtId="0" fontId="51" fillId="58" borderId="25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61" fillId="58" borderId="32" applyNumberFormat="0" applyAlignment="0" applyProtection="0"/>
    <xf numFmtId="0" fontId="51" fillId="58" borderId="25" applyNumberFormat="0" applyAlignment="0" applyProtection="0"/>
    <xf numFmtId="0" fontId="58" fillId="45" borderId="25" applyNumberFormat="0" applyAlignment="0" applyProtection="0"/>
    <xf numFmtId="0" fontId="3" fillId="61" borderId="31" applyNumberFormat="0" applyFon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61" fillId="58" borderId="32" applyNumberFormat="0" applyAlignment="0" applyProtection="0"/>
    <xf numFmtId="0" fontId="51" fillId="58" borderId="25" applyNumberFormat="0" applyAlignment="0" applyProtection="0"/>
    <xf numFmtId="0" fontId="58" fillId="45" borderId="25" applyNumberFormat="0" applyAlignment="0" applyProtection="0"/>
    <xf numFmtId="0" fontId="3" fillId="61" borderId="31" applyNumberFormat="0" applyFon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61" fillId="58" borderId="32" applyNumberFormat="0" applyAlignment="0" applyProtection="0"/>
    <xf numFmtId="0" fontId="51" fillId="58" borderId="25" applyNumberFormat="0" applyAlignment="0" applyProtection="0"/>
    <xf numFmtId="0" fontId="58" fillId="45" borderId="25" applyNumberFormat="0" applyAlignment="0" applyProtection="0"/>
    <xf numFmtId="0" fontId="3" fillId="61" borderId="31" applyNumberFormat="0" applyFon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3" fillId="0" borderId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49" fillId="50" borderId="0" applyNumberFormat="0" applyBorder="0" applyAlignment="0" applyProtection="0"/>
    <xf numFmtId="0" fontId="49" fillId="47" borderId="0" applyNumberFormat="0" applyBorder="0" applyAlignment="0" applyProtection="0"/>
    <xf numFmtId="0" fontId="49" fillId="48" borderId="0" applyNumberFormat="0" applyBorder="0" applyAlignment="0" applyProtection="0"/>
    <xf numFmtId="0" fontId="49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3" borderId="0" applyNumberFormat="0" applyBorder="0" applyAlignment="0" applyProtection="0"/>
    <xf numFmtId="0" fontId="49" fillId="54" borderId="0" applyNumberFormat="0" applyBorder="0" applyAlignment="0" applyProtection="0"/>
    <xf numFmtId="0" fontId="49" fillId="55" borderId="0" applyNumberFormat="0" applyBorder="0" applyAlignment="0" applyProtection="0"/>
    <xf numFmtId="0" fontId="49" fillId="56" borderId="0" applyNumberFormat="0" applyBorder="0" applyAlignment="0" applyProtection="0"/>
    <xf numFmtId="0" fontId="49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7" borderId="0" applyNumberFormat="0" applyBorder="0" applyAlignment="0" applyProtection="0"/>
    <xf numFmtId="0" fontId="50" fillId="41" borderId="0" applyNumberFormat="0" applyBorder="0" applyAlignment="0" applyProtection="0"/>
    <xf numFmtId="0" fontId="51" fillId="58" borderId="25" applyNumberFormat="0" applyAlignment="0" applyProtection="0"/>
    <xf numFmtId="0" fontId="52" fillId="59" borderId="26" applyNumberFormat="0" applyAlignment="0" applyProtection="0"/>
    <xf numFmtId="43" fontId="3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42" borderId="0" applyNumberFormat="0" applyBorder="0" applyAlignment="0" applyProtection="0"/>
    <xf numFmtId="0" fontId="55" fillId="0" borderId="27" applyNumberFormat="0" applyFill="0" applyAlignment="0" applyProtection="0"/>
    <xf numFmtId="0" fontId="56" fillId="0" borderId="28" applyNumberFormat="0" applyFill="0" applyAlignment="0" applyProtection="0"/>
    <xf numFmtId="0" fontId="57" fillId="0" borderId="29" applyNumberFormat="0" applyFill="0" applyAlignment="0" applyProtection="0"/>
    <xf numFmtId="0" fontId="57" fillId="0" borderId="0" applyNumberFormat="0" applyFill="0" applyBorder="0" applyAlignment="0" applyProtection="0"/>
    <xf numFmtId="0" fontId="58" fillId="45" borderId="25" applyNumberFormat="0" applyAlignment="0" applyProtection="0"/>
    <xf numFmtId="0" fontId="59" fillId="0" borderId="30" applyNumberFormat="0" applyFill="0" applyAlignment="0" applyProtection="0"/>
    <xf numFmtId="0" fontId="60" fillId="60" borderId="0" applyNumberFormat="0" applyBorder="0" applyAlignment="0" applyProtection="0"/>
    <xf numFmtId="0" fontId="3" fillId="0" borderId="0"/>
    <xf numFmtId="0" fontId="3" fillId="61" borderId="31" applyNumberFormat="0" applyFont="0" applyAlignment="0" applyProtection="0"/>
    <xf numFmtId="0" fontId="61" fillId="58" borderId="32" applyNumberFormat="0" applyAlignment="0" applyProtection="0"/>
    <xf numFmtId="0" fontId="62" fillId="0" borderId="0" applyNumberFormat="0" applyFill="0" applyBorder="0" applyAlignment="0" applyProtection="0"/>
    <xf numFmtId="0" fontId="63" fillId="0" borderId="33" applyNumberFormat="0" applyFill="0" applyAlignment="0" applyProtection="0"/>
    <xf numFmtId="0" fontId="64" fillId="0" borderId="0" applyNumberFormat="0" applyFill="0" applyBorder="0" applyAlignment="0" applyProtection="0"/>
    <xf numFmtId="0" fontId="2" fillId="0" borderId="0"/>
    <xf numFmtId="0" fontId="2" fillId="15" borderId="23" applyNumberFormat="0" applyFon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51" fillId="58" borderId="25" applyNumberFormat="0" applyAlignment="0" applyProtection="0"/>
    <xf numFmtId="0" fontId="58" fillId="45" borderId="25" applyNumberFormat="0" applyAlignment="0" applyProtection="0"/>
    <xf numFmtId="0" fontId="2" fillId="0" borderId="0"/>
    <xf numFmtId="0" fontId="2" fillId="0" borderId="0"/>
    <xf numFmtId="0" fontId="3" fillId="61" borderId="31" applyNumberFormat="0" applyFont="0" applyAlignment="0" applyProtection="0"/>
    <xf numFmtId="0" fontId="2" fillId="15" borderId="23" applyNumberFormat="0" applyFon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2" fillId="0" borderId="0"/>
    <xf numFmtId="0" fontId="2" fillId="0" borderId="0"/>
    <xf numFmtId="0" fontId="2" fillId="15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61" fillId="58" borderId="32" applyNumberFormat="0" applyAlignment="0" applyProtection="0"/>
    <xf numFmtId="0" fontId="51" fillId="58" borderId="25" applyNumberFormat="0" applyAlignment="0" applyProtection="0"/>
    <xf numFmtId="0" fontId="58" fillId="45" borderId="25" applyNumberFormat="0" applyAlignment="0" applyProtection="0"/>
    <xf numFmtId="0" fontId="3" fillId="61" borderId="31" applyNumberFormat="0" applyFon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63" fillId="0" borderId="33" applyNumberFormat="0" applyFill="0" applyAlignment="0" applyProtection="0"/>
    <xf numFmtId="0" fontId="61" fillId="58" borderId="32" applyNumberFormat="0" applyAlignment="0" applyProtection="0"/>
    <xf numFmtId="0" fontId="51" fillId="58" borderId="25" applyNumberFormat="0" applyAlignment="0" applyProtection="0"/>
    <xf numFmtId="0" fontId="58" fillId="45" borderId="25" applyNumberFormat="0" applyAlignment="0" applyProtection="0"/>
    <xf numFmtId="0" fontId="3" fillId="61" borderId="31" applyNumberFormat="0" applyFont="0" applyAlignment="0" applyProtection="0"/>
    <xf numFmtId="0" fontId="3" fillId="61" borderId="31" applyNumberFormat="0" applyFont="0" applyAlignment="0" applyProtection="0"/>
    <xf numFmtId="0" fontId="58" fillId="45" borderId="25" applyNumberFormat="0" applyAlignment="0" applyProtection="0"/>
    <xf numFmtId="0" fontId="51" fillId="58" borderId="25" applyNumberFormat="0" applyAlignment="0" applyProtection="0"/>
    <xf numFmtId="0" fontId="61" fillId="58" borderId="32" applyNumberFormat="0" applyAlignment="0" applyProtection="0"/>
    <xf numFmtId="0" fontId="63" fillId="0" borderId="33" applyNumberFormat="0" applyFill="0" applyAlignment="0" applyProtection="0"/>
    <xf numFmtId="0" fontId="3" fillId="0" borderId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3" borderId="0" applyNumberFormat="0" applyBorder="0" applyAlignment="0" applyProtection="0"/>
    <xf numFmtId="0" fontId="27" fillId="46" borderId="0" applyNumberFormat="0" applyBorder="0" applyAlignment="0" applyProtection="0"/>
    <xf numFmtId="0" fontId="27" fillId="49" borderId="0" applyNumberFormat="0" applyBorder="0" applyAlignment="0" applyProtection="0"/>
    <xf numFmtId="0" fontId="49" fillId="50" borderId="0" applyNumberFormat="0" applyBorder="0" applyAlignment="0" applyProtection="0"/>
    <xf numFmtId="0" fontId="49" fillId="47" borderId="0" applyNumberFormat="0" applyBorder="0" applyAlignment="0" applyProtection="0"/>
    <xf numFmtId="0" fontId="49" fillId="48" borderId="0" applyNumberFormat="0" applyBorder="0" applyAlignment="0" applyProtection="0"/>
    <xf numFmtId="0" fontId="49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3" borderId="0" applyNumberFormat="0" applyBorder="0" applyAlignment="0" applyProtection="0"/>
    <xf numFmtId="0" fontId="49" fillId="54" borderId="0" applyNumberFormat="0" applyBorder="0" applyAlignment="0" applyProtection="0"/>
    <xf numFmtId="0" fontId="49" fillId="55" borderId="0" applyNumberFormat="0" applyBorder="0" applyAlignment="0" applyProtection="0"/>
    <xf numFmtId="0" fontId="49" fillId="56" borderId="0" applyNumberFormat="0" applyBorder="0" applyAlignment="0" applyProtection="0"/>
    <xf numFmtId="0" fontId="49" fillId="51" borderId="0" applyNumberFormat="0" applyBorder="0" applyAlignment="0" applyProtection="0"/>
    <xf numFmtId="0" fontId="49" fillId="52" borderId="0" applyNumberFormat="0" applyBorder="0" applyAlignment="0" applyProtection="0"/>
    <xf numFmtId="0" fontId="49" fillId="57" borderId="0" applyNumberFormat="0" applyBorder="0" applyAlignment="0" applyProtection="0"/>
    <xf numFmtId="0" fontId="50" fillId="41" borderId="0" applyNumberFormat="0" applyBorder="0" applyAlignment="0" applyProtection="0"/>
    <xf numFmtId="0" fontId="51" fillId="58" borderId="25" applyNumberFormat="0" applyAlignment="0" applyProtection="0"/>
    <xf numFmtId="0" fontId="52" fillId="59" borderId="26" applyNumberFormat="0" applyAlignment="0" applyProtection="0"/>
    <xf numFmtId="43" fontId="3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54" fillId="42" borderId="0" applyNumberFormat="0" applyBorder="0" applyAlignment="0" applyProtection="0"/>
    <xf numFmtId="0" fontId="55" fillId="0" borderId="27" applyNumberFormat="0" applyFill="0" applyAlignment="0" applyProtection="0"/>
    <xf numFmtId="0" fontId="56" fillId="0" borderId="28" applyNumberFormat="0" applyFill="0" applyAlignment="0" applyProtection="0"/>
    <xf numFmtId="0" fontId="57" fillId="0" borderId="29" applyNumberFormat="0" applyFill="0" applyAlignment="0" applyProtection="0"/>
    <xf numFmtId="0" fontId="57" fillId="0" borderId="0" applyNumberFormat="0" applyFill="0" applyBorder="0" applyAlignment="0" applyProtection="0"/>
    <xf numFmtId="0" fontId="58" fillId="45" borderId="25" applyNumberFormat="0" applyAlignment="0" applyProtection="0"/>
    <xf numFmtId="0" fontId="59" fillId="0" borderId="30" applyNumberFormat="0" applyFill="0" applyAlignment="0" applyProtection="0"/>
    <xf numFmtId="0" fontId="60" fillId="60" borderId="0" applyNumberFormat="0" applyBorder="0" applyAlignment="0" applyProtection="0"/>
    <xf numFmtId="0" fontId="3" fillId="61" borderId="31" applyNumberFormat="0" applyFont="0" applyAlignment="0" applyProtection="0"/>
    <xf numFmtId="0" fontId="61" fillId="58" borderId="32" applyNumberFormat="0" applyAlignment="0" applyProtection="0"/>
    <xf numFmtId="0" fontId="62" fillId="0" borderId="0" applyNumberFormat="0" applyFill="0" applyBorder="0" applyAlignment="0" applyProtection="0"/>
    <xf numFmtId="0" fontId="63" fillId="0" borderId="33" applyNumberFormat="0" applyFill="0" applyAlignment="0" applyProtection="0"/>
    <xf numFmtId="0" fontId="64" fillId="0" borderId="0" applyNumberFormat="0" applyFill="0" applyBorder="0" applyAlignment="0" applyProtection="0"/>
    <xf numFmtId="0" fontId="2" fillId="0" borderId="0"/>
    <xf numFmtId="0" fontId="2" fillId="15" borderId="23" applyNumberFormat="0" applyFon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0" fontId="2" fillId="0" borderId="0"/>
    <xf numFmtId="0" fontId="2" fillId="0" borderId="0"/>
    <xf numFmtId="0" fontId="2" fillId="15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15" borderId="23" applyNumberFormat="0" applyFont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0" fontId="2" fillId="0" borderId="0"/>
    <xf numFmtId="0" fontId="2" fillId="0" borderId="0"/>
    <xf numFmtId="0" fontId="2" fillId="15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23" applyNumberFormat="0" applyFon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1" fillId="58" borderId="40" applyNumberFormat="0" applyAlignment="0" applyProtection="0"/>
    <xf numFmtId="0" fontId="61" fillId="58" borderId="36" applyNumberFormat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61" fillId="58" borderId="36" applyNumberFormat="0" applyAlignment="0" applyProtection="0"/>
    <xf numFmtId="0" fontId="51" fillId="58" borderId="34" applyNumberFormat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51" fillId="58" borderId="34" applyNumberFormat="0" applyAlignment="0" applyProtection="0"/>
    <xf numFmtId="0" fontId="63" fillId="0" borderId="37" applyNumberFormat="0" applyFill="0" applyAlignment="0" applyProtection="0"/>
    <xf numFmtId="0" fontId="3" fillId="61" borderId="39" applyNumberFormat="0" applyFont="0" applyAlignment="0" applyProtection="0"/>
    <xf numFmtId="0" fontId="3" fillId="61" borderId="35" applyNumberFormat="0" applyFont="0" applyAlignment="0" applyProtection="0"/>
    <xf numFmtId="0" fontId="51" fillId="58" borderId="34" applyNumberFormat="0" applyAlignment="0" applyProtection="0"/>
    <xf numFmtId="0" fontId="51" fillId="58" borderId="34" applyNumberFormat="0" applyAlignment="0" applyProtection="0"/>
    <xf numFmtId="0" fontId="58" fillId="45" borderId="34" applyNumberFormat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58" fillId="45" borderId="34" applyNumberFormat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58" fillId="45" borderId="34" applyNumberFormat="0" applyAlignment="0" applyProtection="0"/>
    <xf numFmtId="0" fontId="58" fillId="45" borderId="38" applyNumberFormat="0" applyAlignment="0" applyProtection="0"/>
    <xf numFmtId="0" fontId="63" fillId="0" borderId="37" applyNumberFormat="0" applyFill="0" applyAlignment="0" applyProtection="0"/>
    <xf numFmtId="0" fontId="61" fillId="58" borderId="40" applyNumberFormat="0" applyAlignment="0" applyProtection="0"/>
    <xf numFmtId="0" fontId="51" fillId="58" borderId="38" applyNumberFormat="0" applyAlignment="0" applyProtection="0"/>
    <xf numFmtId="0" fontId="51" fillId="58" borderId="34" applyNumberFormat="0" applyAlignment="0" applyProtection="0"/>
    <xf numFmtId="0" fontId="58" fillId="45" borderId="34" applyNumberFormat="0" applyAlignment="0" applyProtection="0"/>
    <xf numFmtId="0" fontId="3" fillId="61" borderId="39" applyNumberFormat="0" applyFont="0" applyAlignment="0" applyProtection="0"/>
    <xf numFmtId="0" fontId="3" fillId="61" borderId="35" applyNumberFormat="0" applyFont="0" applyAlignment="0" applyProtection="0"/>
    <xf numFmtId="0" fontId="63" fillId="0" borderId="41" applyNumberFormat="0" applyFill="0" applyAlignment="0" applyProtection="0"/>
    <xf numFmtId="0" fontId="61" fillId="58" borderId="36" applyNumberFormat="0" applyAlignment="0" applyProtection="0"/>
    <xf numFmtId="0" fontId="3" fillId="61" borderId="35" applyNumberFormat="0" applyFont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3" fillId="61" borderId="35" applyNumberFormat="0" applyFont="0" applyAlignment="0" applyProtection="0"/>
    <xf numFmtId="0" fontId="61" fillId="58" borderId="40" applyNumberFormat="0" applyAlignment="0" applyProtection="0"/>
    <xf numFmtId="0" fontId="58" fillId="45" borderId="34" applyNumberFormat="0" applyAlignment="0" applyProtection="0"/>
    <xf numFmtId="0" fontId="51" fillId="58" borderId="38" applyNumberFormat="0" applyAlignment="0" applyProtection="0"/>
    <xf numFmtId="0" fontId="63" fillId="0" borderId="41" applyNumberFormat="0" applyFill="0" applyAlignment="0" applyProtection="0"/>
    <xf numFmtId="0" fontId="3" fillId="61" borderId="35" applyNumberFormat="0" applyFont="0" applyAlignment="0" applyProtection="0"/>
    <xf numFmtId="0" fontId="51" fillId="58" borderId="38" applyNumberFormat="0" applyAlignment="0" applyProtection="0"/>
    <xf numFmtId="0" fontId="58" fillId="45" borderId="34" applyNumberFormat="0" applyAlignment="0" applyProtection="0"/>
    <xf numFmtId="0" fontId="58" fillId="45" borderId="38" applyNumberFormat="0" applyAlignment="0" applyProtection="0"/>
    <xf numFmtId="0" fontId="3" fillId="61" borderId="35" applyNumberFormat="0" applyFont="0" applyAlignment="0" applyProtection="0"/>
    <xf numFmtId="0" fontId="3" fillId="61" borderId="39" applyNumberFormat="0" applyFont="0" applyAlignment="0" applyProtection="0"/>
    <xf numFmtId="0" fontId="63" fillId="0" borderId="37" applyNumberFormat="0" applyFill="0" applyAlignment="0" applyProtection="0"/>
    <xf numFmtId="0" fontId="61" fillId="58" borderId="40" applyNumberFormat="0" applyAlignment="0" applyProtection="0"/>
    <xf numFmtId="0" fontId="51" fillId="58" borderId="38" applyNumberFormat="0" applyAlignment="0" applyProtection="0"/>
    <xf numFmtId="0" fontId="58" fillId="45" borderId="34" applyNumberFormat="0" applyAlignment="0" applyProtection="0"/>
    <xf numFmtId="0" fontId="63" fillId="0" borderId="41" applyNumberFormat="0" applyFill="0" applyAlignment="0" applyProtection="0"/>
    <xf numFmtId="0" fontId="51" fillId="58" borderId="34" applyNumberFormat="0" applyAlignment="0" applyProtection="0"/>
    <xf numFmtId="0" fontId="3" fillId="61" borderId="39" applyNumberFormat="0" applyFont="0" applyAlignment="0" applyProtection="0"/>
    <xf numFmtId="0" fontId="58" fillId="45" borderId="38" applyNumberFormat="0" applyAlignment="0" applyProtection="0"/>
    <xf numFmtId="0" fontId="51" fillId="58" borderId="34" applyNumberFormat="0" applyAlignment="0" applyProtection="0"/>
    <xf numFmtId="0" fontId="3" fillId="61" borderId="39" applyNumberFormat="0" applyFont="0" applyAlignment="0" applyProtection="0"/>
    <xf numFmtId="0" fontId="51" fillId="58" borderId="34" applyNumberFormat="0" applyAlignment="0" applyProtection="0"/>
    <xf numFmtId="0" fontId="58" fillId="45" borderId="34" applyNumberFormat="0" applyAlignment="0" applyProtection="0"/>
    <xf numFmtId="0" fontId="3" fillId="61" borderId="39" applyNumberFormat="0" applyFont="0" applyAlignment="0" applyProtection="0"/>
    <xf numFmtId="0" fontId="58" fillId="45" borderId="34" applyNumberFormat="0" applyAlignment="0" applyProtection="0"/>
    <xf numFmtId="0" fontId="58" fillId="45" borderId="38" applyNumberFormat="0" applyAlignment="0" applyProtection="0"/>
    <xf numFmtId="0" fontId="58" fillId="45" borderId="34" applyNumberFormat="0" applyAlignment="0" applyProtection="0"/>
    <xf numFmtId="0" fontId="3" fillId="61" borderId="39" applyNumberFormat="0" applyFont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3" fillId="61" borderId="35" applyNumberFormat="0" applyFont="0" applyAlignment="0" applyProtection="0"/>
    <xf numFmtId="0" fontId="61" fillId="58" borderId="40" applyNumberFormat="0" applyAlignment="0" applyProtection="0"/>
    <xf numFmtId="0" fontId="51" fillId="58" borderId="38" applyNumberFormat="0" applyAlignment="0" applyProtection="0"/>
    <xf numFmtId="0" fontId="58" fillId="45" borderId="34" applyNumberFormat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58" fillId="45" borderId="34" applyNumberFormat="0" applyAlignment="0" applyProtection="0"/>
    <xf numFmtId="0" fontId="3" fillId="61" borderId="35" applyNumberFormat="0" applyFont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3" fillId="61" borderId="35" applyNumberFormat="0" applyFont="0" applyAlignment="0" applyProtection="0"/>
    <xf numFmtId="0" fontId="51" fillId="58" borderId="38" applyNumberFormat="0" applyAlignment="0" applyProtection="0"/>
    <xf numFmtId="0" fontId="63" fillId="0" borderId="41" applyNumberFormat="0" applyFill="0" applyAlignment="0" applyProtection="0"/>
    <xf numFmtId="0" fontId="61" fillId="58" borderId="40" applyNumberFormat="0" applyAlignment="0" applyProtection="0"/>
    <xf numFmtId="0" fontId="58" fillId="45" borderId="38" applyNumberFormat="0" applyAlignment="0" applyProtection="0"/>
    <xf numFmtId="0" fontId="51" fillId="58" borderId="34" applyNumberFormat="0" applyAlignment="0" applyProtection="0"/>
    <xf numFmtId="0" fontId="61" fillId="58" borderId="40" applyNumberFormat="0" applyAlignment="0" applyProtection="0"/>
    <xf numFmtId="0" fontId="51" fillId="58" borderId="38" applyNumberFormat="0" applyAlignment="0" applyProtection="0"/>
    <xf numFmtId="0" fontId="61" fillId="58" borderId="36" applyNumberFormat="0" applyAlignment="0" applyProtection="0"/>
    <xf numFmtId="0" fontId="51" fillId="58" borderId="34" applyNumberFormat="0" applyAlignment="0" applyProtection="0"/>
    <xf numFmtId="0" fontId="51" fillId="58" borderId="34" applyNumberFormat="0" applyAlignment="0" applyProtection="0"/>
    <xf numFmtId="0" fontId="63" fillId="0" borderId="37" applyNumberFormat="0" applyFill="0" applyAlignment="0" applyProtection="0"/>
    <xf numFmtId="0" fontId="63" fillId="0" borderId="37" applyNumberFormat="0" applyFill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63" fillId="0" borderId="37" applyNumberFormat="0" applyFill="0" applyAlignment="0" applyProtection="0"/>
    <xf numFmtId="0" fontId="63" fillId="0" borderId="37" applyNumberFormat="0" applyFill="0" applyAlignment="0" applyProtection="0"/>
    <xf numFmtId="0" fontId="51" fillId="58" borderId="38" applyNumberFormat="0" applyAlignment="0" applyProtection="0"/>
    <xf numFmtId="0" fontId="63" fillId="0" borderId="41" applyNumberFormat="0" applyFill="0" applyAlignment="0" applyProtection="0"/>
    <xf numFmtId="0" fontId="51" fillId="58" borderId="38" applyNumberFormat="0" applyAlignment="0" applyProtection="0"/>
    <xf numFmtId="0" fontId="3" fillId="61" borderId="39" applyNumberFormat="0" applyFont="0" applyAlignment="0" applyProtection="0"/>
    <xf numFmtId="0" fontId="58" fillId="45" borderId="38" applyNumberFormat="0" applyAlignment="0" applyProtection="0"/>
    <xf numFmtId="0" fontId="61" fillId="58" borderId="36" applyNumberFormat="0" applyAlignment="0" applyProtection="0"/>
    <xf numFmtId="0" fontId="63" fillId="0" borderId="37" applyNumberFormat="0" applyFill="0" applyAlignment="0" applyProtection="0"/>
    <xf numFmtId="0" fontId="3" fillId="61" borderId="39" applyNumberFormat="0" applyFont="0" applyAlignment="0" applyProtection="0"/>
    <xf numFmtId="0" fontId="63" fillId="0" borderId="41" applyNumberFormat="0" applyFill="0" applyAlignment="0" applyProtection="0"/>
    <xf numFmtId="0" fontId="51" fillId="58" borderId="34" applyNumberFormat="0" applyAlignment="0" applyProtection="0"/>
    <xf numFmtId="0" fontId="51" fillId="58" borderId="34" applyNumberFormat="0" applyAlignment="0" applyProtection="0"/>
    <xf numFmtId="0" fontId="61" fillId="58" borderId="36" applyNumberFormat="0" applyAlignment="0" applyProtection="0"/>
    <xf numFmtId="0" fontId="51" fillId="58" borderId="38" applyNumberFormat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61" fillId="58" borderId="40" applyNumberFormat="0" applyAlignment="0" applyProtection="0"/>
    <xf numFmtId="0" fontId="63" fillId="0" borderId="37" applyNumberFormat="0" applyFill="0" applyAlignment="0" applyProtection="0"/>
    <xf numFmtId="0" fontId="3" fillId="61" borderId="39" applyNumberFormat="0" applyFont="0" applyAlignment="0" applyProtection="0"/>
    <xf numFmtId="0" fontId="51" fillId="58" borderId="38" applyNumberFormat="0" applyAlignment="0" applyProtection="0"/>
    <xf numFmtId="0" fontId="63" fillId="0" borderId="41" applyNumberFormat="0" applyFill="0" applyAlignment="0" applyProtection="0"/>
    <xf numFmtId="0" fontId="61" fillId="58" borderId="40" applyNumberFormat="0" applyAlignment="0" applyProtection="0"/>
    <xf numFmtId="0" fontId="61" fillId="58" borderId="40" applyNumberFormat="0" applyAlignment="0" applyProtection="0"/>
    <xf numFmtId="0" fontId="58" fillId="45" borderId="34" applyNumberFormat="0" applyAlignment="0" applyProtection="0"/>
    <xf numFmtId="0" fontId="61" fillId="58" borderId="40" applyNumberFormat="0" applyAlignment="0" applyProtection="0"/>
    <xf numFmtId="0" fontId="58" fillId="45" borderId="38" applyNumberFormat="0" applyAlignment="0" applyProtection="0"/>
    <xf numFmtId="0" fontId="51" fillId="58" borderId="34" applyNumberFormat="0" applyAlignment="0" applyProtection="0"/>
    <xf numFmtId="0" fontId="3" fillId="61" borderId="39" applyNumberFormat="0" applyFont="0" applyAlignment="0" applyProtection="0"/>
    <xf numFmtId="0" fontId="51" fillId="58" borderId="34" applyNumberFormat="0" applyAlignment="0" applyProtection="0"/>
    <xf numFmtId="0" fontId="51" fillId="58" borderId="34" applyNumberFormat="0" applyAlignment="0" applyProtection="0"/>
    <xf numFmtId="0" fontId="58" fillId="45" borderId="38" applyNumberFormat="0" applyAlignment="0" applyProtection="0"/>
    <xf numFmtId="0" fontId="61" fillId="58" borderId="36" applyNumberFormat="0" applyAlignment="0" applyProtection="0"/>
    <xf numFmtId="0" fontId="58" fillId="45" borderId="38" applyNumberFormat="0" applyAlignment="0" applyProtection="0"/>
    <xf numFmtId="0" fontId="63" fillId="0" borderId="41" applyNumberFormat="0" applyFill="0" applyAlignment="0" applyProtection="0"/>
    <xf numFmtId="0" fontId="61" fillId="58" borderId="36" applyNumberFormat="0" applyAlignment="0" applyProtection="0"/>
    <xf numFmtId="0" fontId="58" fillId="45" borderId="38" applyNumberFormat="0" applyAlignment="0" applyProtection="0"/>
    <xf numFmtId="0" fontId="63" fillId="0" borderId="41" applyNumberFormat="0" applyFill="0" applyAlignment="0" applyProtection="0"/>
    <xf numFmtId="0" fontId="61" fillId="58" borderId="36" applyNumberFormat="0" applyAlignment="0" applyProtection="0"/>
    <xf numFmtId="0" fontId="3" fillId="61" borderId="39" applyNumberFormat="0" applyFont="0" applyAlignment="0" applyProtection="0"/>
    <xf numFmtId="0" fontId="63" fillId="0" borderId="37" applyNumberFormat="0" applyFill="0" applyAlignment="0" applyProtection="0"/>
    <xf numFmtId="0" fontId="3" fillId="61" borderId="35" applyNumberFormat="0" applyFont="0" applyAlignment="0" applyProtection="0"/>
    <xf numFmtId="0" fontId="61" fillId="58" borderId="40" applyNumberFormat="0" applyAlignment="0" applyProtection="0"/>
    <xf numFmtId="0" fontId="3" fillId="61" borderId="35" applyNumberFormat="0" applyFont="0" applyAlignment="0" applyProtection="0"/>
    <xf numFmtId="0" fontId="61" fillId="58" borderId="40" applyNumberFormat="0" applyAlignment="0" applyProtection="0"/>
    <xf numFmtId="0" fontId="61" fillId="58" borderId="36" applyNumberFormat="0" applyAlignment="0" applyProtection="0"/>
    <xf numFmtId="0" fontId="51" fillId="58" borderId="34" applyNumberFormat="0" applyAlignment="0" applyProtection="0"/>
    <xf numFmtId="0" fontId="3" fillId="61" borderId="39" applyNumberFormat="0" applyFont="0" applyAlignment="0" applyProtection="0"/>
    <xf numFmtId="0" fontId="61" fillId="58" borderId="40" applyNumberFormat="0" applyAlignment="0" applyProtection="0"/>
    <xf numFmtId="0" fontId="51" fillId="58" borderId="38" applyNumberFormat="0" applyAlignment="0" applyProtection="0"/>
    <xf numFmtId="0" fontId="51" fillId="58" borderId="38" applyNumberFormat="0" applyAlignment="0" applyProtection="0"/>
    <xf numFmtId="0" fontId="3" fillId="61" borderId="39" applyNumberFormat="0" applyFont="0" applyAlignment="0" applyProtection="0"/>
    <xf numFmtId="0" fontId="61" fillId="58" borderId="36" applyNumberFormat="0" applyAlignment="0" applyProtection="0"/>
    <xf numFmtId="0" fontId="58" fillId="45" borderId="38" applyNumberFormat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3" fillId="61" borderId="35" applyNumberFormat="0" applyFont="0" applyAlignment="0" applyProtection="0"/>
    <xf numFmtId="0" fontId="51" fillId="58" borderId="34" applyNumberFormat="0" applyAlignment="0" applyProtection="0"/>
    <xf numFmtId="0" fontId="51" fillId="58" borderId="34" applyNumberFormat="0" applyAlignment="0" applyProtection="0"/>
    <xf numFmtId="0" fontId="63" fillId="0" borderId="37" applyNumberFormat="0" applyFill="0" applyAlignment="0" applyProtection="0"/>
    <xf numFmtId="0" fontId="63" fillId="0" borderId="41" applyNumberFormat="0" applyFill="0" applyAlignment="0" applyProtection="0"/>
    <xf numFmtId="0" fontId="3" fillId="61" borderId="35" applyNumberFormat="0" applyFont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61" fillId="58" borderId="36" applyNumberFormat="0" applyAlignment="0" applyProtection="0"/>
    <xf numFmtId="0" fontId="61" fillId="58" borderId="36" applyNumberFormat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61" fillId="58" borderId="36" applyNumberFormat="0" applyAlignment="0" applyProtection="0"/>
    <xf numFmtId="0" fontId="3" fillId="61" borderId="39" applyNumberFormat="0" applyFont="0" applyAlignment="0" applyProtection="0"/>
    <xf numFmtId="0" fontId="58" fillId="45" borderId="38" applyNumberFormat="0" applyAlignment="0" applyProtection="0"/>
    <xf numFmtId="0" fontId="61" fillId="58" borderId="40" applyNumberFormat="0" applyAlignment="0" applyProtection="0"/>
    <xf numFmtId="0" fontId="51" fillId="58" borderId="38" applyNumberFormat="0" applyAlignment="0" applyProtection="0"/>
    <xf numFmtId="0" fontId="3" fillId="61" borderId="39" applyNumberFormat="0" applyFont="0" applyAlignment="0" applyProtection="0"/>
    <xf numFmtId="0" fontId="58" fillId="45" borderId="38" applyNumberFormat="0" applyAlignment="0" applyProtection="0"/>
    <xf numFmtId="0" fontId="51" fillId="58" borderId="34" applyNumberFormat="0" applyAlignment="0" applyProtection="0"/>
    <xf numFmtId="0" fontId="58" fillId="45" borderId="38" applyNumberFormat="0" applyAlignment="0" applyProtection="0"/>
    <xf numFmtId="0" fontId="58" fillId="45" borderId="34" applyNumberFormat="0" applyAlignment="0" applyProtection="0"/>
    <xf numFmtId="0" fontId="51" fillId="58" borderId="38" applyNumberFormat="0" applyAlignment="0" applyProtection="0"/>
    <xf numFmtId="0" fontId="63" fillId="0" borderId="41" applyNumberFormat="0" applyFill="0" applyAlignment="0" applyProtection="0"/>
    <xf numFmtId="0" fontId="51" fillId="58" borderId="38" applyNumberFormat="0" applyAlignment="0" applyProtection="0"/>
    <xf numFmtId="0" fontId="3" fillId="61" borderId="39" applyNumberFormat="0" applyFont="0" applyAlignment="0" applyProtection="0"/>
    <xf numFmtId="0" fontId="61" fillId="58" borderId="36" applyNumberFormat="0" applyAlignment="0" applyProtection="0"/>
    <xf numFmtId="0" fontId="58" fillId="45" borderId="38" applyNumberFormat="0" applyAlignment="0" applyProtection="0"/>
    <xf numFmtId="0" fontId="3" fillId="61" borderId="35" applyNumberFormat="0" applyFont="0" applyAlignment="0" applyProtection="0"/>
    <xf numFmtId="0" fontId="58" fillId="45" borderId="38" applyNumberFormat="0" applyAlignment="0" applyProtection="0"/>
    <xf numFmtId="0" fontId="58" fillId="45" borderId="38" applyNumberFormat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58" fillId="45" borderId="38" applyNumberFormat="0" applyAlignment="0" applyProtection="0"/>
    <xf numFmtId="0" fontId="61" fillId="58" borderId="40" applyNumberFormat="0" applyAlignment="0" applyProtection="0"/>
    <xf numFmtId="0" fontId="3" fillId="61" borderId="35" applyNumberFormat="0" applyFont="0" applyAlignment="0" applyProtection="0"/>
    <xf numFmtId="0" fontId="61" fillId="58" borderId="40" applyNumberFormat="0" applyAlignment="0" applyProtection="0"/>
    <xf numFmtId="0" fontId="63" fillId="0" borderId="37" applyNumberFormat="0" applyFill="0" applyAlignment="0" applyProtection="0"/>
    <xf numFmtId="0" fontId="63" fillId="0" borderId="37" applyNumberFormat="0" applyFill="0" applyAlignment="0" applyProtection="0"/>
    <xf numFmtId="0" fontId="58" fillId="45" borderId="34" applyNumberFormat="0" applyAlignment="0" applyProtection="0"/>
    <xf numFmtId="0" fontId="61" fillId="58" borderId="40" applyNumberFormat="0" applyAlignment="0" applyProtection="0"/>
    <xf numFmtId="0" fontId="61" fillId="58" borderId="40" applyNumberFormat="0" applyAlignment="0" applyProtection="0"/>
    <xf numFmtId="0" fontId="3" fillId="61" borderId="35" applyNumberFormat="0" applyFont="0" applyAlignment="0" applyProtection="0"/>
    <xf numFmtId="0" fontId="51" fillId="58" borderId="38" applyNumberFormat="0" applyAlignment="0" applyProtection="0"/>
    <xf numFmtId="0" fontId="63" fillId="0" borderId="37" applyNumberFormat="0" applyFill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63" fillId="0" borderId="37" applyNumberFormat="0" applyFill="0" applyAlignment="0" applyProtection="0"/>
    <xf numFmtId="0" fontId="58" fillId="45" borderId="34" applyNumberFormat="0" applyAlignment="0" applyProtection="0"/>
    <xf numFmtId="0" fontId="61" fillId="58" borderId="36" applyNumberFormat="0" applyAlignment="0" applyProtection="0"/>
    <xf numFmtId="0" fontId="61" fillId="58" borderId="36" applyNumberFormat="0" applyAlignment="0" applyProtection="0"/>
    <xf numFmtId="0" fontId="58" fillId="45" borderId="38" applyNumberFormat="0" applyAlignment="0" applyProtection="0"/>
    <xf numFmtId="0" fontId="63" fillId="0" borderId="41" applyNumberFormat="0" applyFill="0" applyAlignment="0" applyProtection="0"/>
    <xf numFmtId="0" fontId="58" fillId="45" borderId="34" applyNumberFormat="0" applyAlignment="0" applyProtection="0"/>
    <xf numFmtId="0" fontId="63" fillId="0" borderId="41" applyNumberFormat="0" applyFill="0" applyAlignment="0" applyProtection="0"/>
    <xf numFmtId="0" fontId="3" fillId="61" borderId="35" applyNumberFormat="0" applyFont="0" applyAlignment="0" applyProtection="0"/>
    <xf numFmtId="0" fontId="63" fillId="0" borderId="37" applyNumberFormat="0" applyFill="0" applyAlignment="0" applyProtection="0"/>
    <xf numFmtId="0" fontId="51" fillId="58" borderId="34" applyNumberFormat="0" applyAlignment="0" applyProtection="0"/>
    <xf numFmtId="0" fontId="51" fillId="58" borderId="34" applyNumberFormat="0" applyAlignment="0" applyProtection="0"/>
    <xf numFmtId="0" fontId="51" fillId="58" borderId="34" applyNumberFormat="0" applyAlignment="0" applyProtection="0"/>
    <xf numFmtId="0" fontId="51" fillId="58" borderId="34" applyNumberFormat="0" applyAlignment="0" applyProtection="0"/>
    <xf numFmtId="0" fontId="3" fillId="61" borderId="39" applyNumberFormat="0" applyFont="0" applyAlignment="0" applyProtection="0"/>
    <xf numFmtId="0" fontId="61" fillId="58" borderId="40" applyNumberFormat="0" applyAlignment="0" applyProtection="0"/>
    <xf numFmtId="0" fontId="58" fillId="45" borderId="38" applyNumberFormat="0" applyAlignment="0" applyProtection="0"/>
    <xf numFmtId="0" fontId="51" fillId="58" borderId="38" applyNumberFormat="0" applyAlignment="0" applyProtection="0"/>
    <xf numFmtId="0" fontId="58" fillId="45" borderId="34" applyNumberFormat="0" applyAlignment="0" applyProtection="0"/>
    <xf numFmtId="0" fontId="3" fillId="61" borderId="35" applyNumberFormat="0" applyFont="0" applyAlignment="0" applyProtection="0"/>
    <xf numFmtId="0" fontId="51" fillId="58" borderId="34" applyNumberFormat="0" applyAlignment="0" applyProtection="0"/>
    <xf numFmtId="0" fontId="61" fillId="58" borderId="40" applyNumberFormat="0" applyAlignment="0" applyProtection="0"/>
    <xf numFmtId="0" fontId="3" fillId="61" borderId="39" applyNumberFormat="0" applyFont="0" applyAlignment="0" applyProtection="0"/>
    <xf numFmtId="0" fontId="51" fillId="58" borderId="34" applyNumberFormat="0" applyAlignment="0" applyProtection="0"/>
    <xf numFmtId="0" fontId="63" fillId="0" borderId="41" applyNumberFormat="0" applyFill="0" applyAlignment="0" applyProtection="0"/>
    <xf numFmtId="0" fontId="63" fillId="0" borderId="41" applyNumberFormat="0" applyFill="0" applyAlignment="0" applyProtection="0"/>
    <xf numFmtId="0" fontId="3" fillId="61" borderId="39" applyNumberFormat="0" applyFont="0" applyAlignment="0" applyProtection="0"/>
    <xf numFmtId="0" fontId="63" fillId="0" borderId="37" applyNumberFormat="0" applyFill="0" applyAlignment="0" applyProtection="0"/>
    <xf numFmtId="0" fontId="63" fillId="0" borderId="41" applyNumberFormat="0" applyFill="0" applyAlignment="0" applyProtection="0"/>
    <xf numFmtId="0" fontId="58" fillId="45" borderId="38" applyNumberFormat="0" applyAlignment="0" applyProtection="0"/>
    <xf numFmtId="0" fontId="58" fillId="45" borderId="38" applyNumberFormat="0" applyAlignment="0" applyProtection="0"/>
    <xf numFmtId="0" fontId="61" fillId="58" borderId="40" applyNumberFormat="0" applyAlignment="0" applyProtection="0"/>
    <xf numFmtId="0" fontId="51" fillId="58" borderId="38" applyNumberFormat="0" applyAlignment="0" applyProtection="0"/>
    <xf numFmtId="0" fontId="51" fillId="58" borderId="38" applyNumberFormat="0" applyAlignment="0" applyProtection="0"/>
    <xf numFmtId="0" fontId="63" fillId="0" borderId="41" applyNumberFormat="0" applyFill="0" applyAlignment="0" applyProtection="0"/>
    <xf numFmtId="0" fontId="63" fillId="0" borderId="37" applyNumberFormat="0" applyFill="0" applyAlignment="0" applyProtection="0"/>
    <xf numFmtId="0" fontId="61" fillId="58" borderId="36" applyNumberFormat="0" applyAlignment="0" applyProtection="0"/>
    <xf numFmtId="0" fontId="3" fillId="61" borderId="39" applyNumberFormat="0" applyFont="0" applyAlignment="0" applyProtection="0"/>
    <xf numFmtId="0" fontId="63" fillId="0" borderId="41" applyNumberFormat="0" applyFill="0" applyAlignment="0" applyProtection="0"/>
    <xf numFmtId="0" fontId="63" fillId="0" borderId="41" applyNumberFormat="0" applyFill="0" applyAlignment="0" applyProtection="0"/>
    <xf numFmtId="0" fontId="58" fillId="45" borderId="38" applyNumberFormat="0" applyAlignment="0" applyProtection="0"/>
    <xf numFmtId="0" fontId="3" fillId="61" borderId="39" applyNumberFormat="0" applyFont="0" applyAlignment="0" applyProtection="0"/>
    <xf numFmtId="0" fontId="63" fillId="0" borderId="41" applyNumberFormat="0" applyFill="0" applyAlignment="0" applyProtection="0"/>
    <xf numFmtId="0" fontId="3" fillId="61" borderId="39" applyNumberFormat="0" applyFont="0" applyAlignment="0" applyProtection="0"/>
    <xf numFmtId="0" fontId="63" fillId="0" borderId="41" applyNumberFormat="0" applyFill="0" applyAlignment="0" applyProtection="0"/>
    <xf numFmtId="0" fontId="63" fillId="0" borderId="41" applyNumberFormat="0" applyFill="0" applyAlignment="0" applyProtection="0"/>
    <xf numFmtId="0" fontId="58" fillId="45" borderId="38" applyNumberFormat="0" applyAlignment="0" applyProtection="0"/>
    <xf numFmtId="0" fontId="61" fillId="58" borderId="40" applyNumberFormat="0" applyAlignment="0" applyProtection="0"/>
    <xf numFmtId="0" fontId="61" fillId="58" borderId="40" applyNumberFormat="0" applyAlignment="0" applyProtection="0"/>
    <xf numFmtId="0" fontId="58" fillId="45" borderId="38" applyNumberFormat="0" applyAlignment="0" applyProtection="0"/>
    <xf numFmtId="0" fontId="3" fillId="61" borderId="39" applyNumberFormat="0" applyFont="0" applyAlignment="0" applyProtection="0"/>
    <xf numFmtId="0" fontId="63" fillId="0" borderId="41" applyNumberFormat="0" applyFill="0" applyAlignment="0" applyProtection="0"/>
    <xf numFmtId="0" fontId="51" fillId="58" borderId="38" applyNumberFormat="0" applyAlignment="0" applyProtection="0"/>
    <xf numFmtId="0" fontId="51" fillId="58" borderId="38" applyNumberFormat="0" applyAlignment="0" applyProtection="0"/>
    <xf numFmtId="0" fontId="51" fillId="58" borderId="38" applyNumberFormat="0" applyAlignment="0" applyProtection="0"/>
    <xf numFmtId="0" fontId="51" fillId="58" borderId="38" applyNumberFormat="0" applyAlignment="0" applyProtection="0"/>
    <xf numFmtId="0" fontId="58" fillId="45" borderId="38" applyNumberFormat="0" applyAlignment="0" applyProtection="0"/>
    <xf numFmtId="0" fontId="3" fillId="61" borderId="39" applyNumberFormat="0" applyFont="0" applyAlignment="0" applyProtection="0"/>
    <xf numFmtId="0" fontId="51" fillId="58" borderId="38" applyNumberFormat="0" applyAlignment="0" applyProtection="0"/>
    <xf numFmtId="0" fontId="51" fillId="58" borderId="38" applyNumberFormat="0" applyAlignment="0" applyProtection="0"/>
    <xf numFmtId="0" fontId="63" fillId="0" borderId="41" applyNumberFormat="0" applyFill="0" applyAlignment="0" applyProtection="0"/>
    <xf numFmtId="0" fontId="63" fillId="0" borderId="41" applyNumberFormat="0" applyFill="0" applyAlignment="0" applyProtection="0"/>
    <xf numFmtId="0" fontId="61" fillId="58" borderId="40" applyNumberFormat="0" applyAlignment="0" applyProtection="0"/>
    <xf numFmtId="0" fontId="1" fillId="0" borderId="0"/>
    <xf numFmtId="0" fontId="73" fillId="0" borderId="0"/>
  </cellStyleXfs>
  <cellXfs count="282">
    <xf numFmtId="0" fontId="0" fillId="0" borderId="0" xfId="0"/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64" fontId="5" fillId="0" borderId="0" xfId="0" applyNumberFormat="1" applyFont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43" fontId="10" fillId="0" borderId="0" xfId="0" applyNumberFormat="1" applyFont="1" applyAlignment="1">
      <alignment horizontal="center" vertical="center" wrapText="1"/>
    </xf>
    <xf numFmtId="43" fontId="9" fillId="0" borderId="0" xfId="0" applyNumberFormat="1" applyFont="1" applyAlignment="1">
      <alignment vertical="center" wrapText="1"/>
    </xf>
    <xf numFmtId="0" fontId="20" fillId="0" borderId="0" xfId="0" applyFont="1" applyAlignment="1">
      <alignment horizontal="right"/>
    </xf>
    <xf numFmtId="167" fontId="13" fillId="0" borderId="0" xfId="2" applyNumberFormat="1" applyFont="1" applyBorder="1"/>
    <xf numFmtId="167" fontId="12" fillId="0" borderId="0" xfId="2" applyNumberFormat="1" applyFont="1" applyFill="1" applyBorder="1" applyAlignment="1">
      <alignment horizontal="right" vertical="center"/>
    </xf>
    <xf numFmtId="167" fontId="9" fillId="0" borderId="0" xfId="2" applyNumberFormat="1" applyFont="1" applyFill="1" applyBorder="1" applyAlignment="1">
      <alignment vertical="center"/>
    </xf>
    <xf numFmtId="0" fontId="10" fillId="5" borderId="0" xfId="0" applyFont="1" applyFill="1" applyAlignment="1">
      <alignment horizontal="left" vertical="center"/>
    </xf>
    <xf numFmtId="167" fontId="10" fillId="5" borderId="0" xfId="2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/>
    </xf>
    <xf numFmtId="167" fontId="9" fillId="0" borderId="0" xfId="2" applyNumberFormat="1" applyFont="1" applyFill="1"/>
    <xf numFmtId="167" fontId="9" fillId="0" borderId="0" xfId="2" applyNumberFormat="1" applyFont="1" applyFill="1" applyBorder="1"/>
    <xf numFmtId="167" fontId="9" fillId="0" borderId="0" xfId="2" applyNumberFormat="1" applyFont="1" applyFill="1" applyAlignment="1">
      <alignment horizontal="center" vertical="justify"/>
    </xf>
    <xf numFmtId="167" fontId="9" fillId="0" borderId="0" xfId="2" applyNumberFormat="1" applyFont="1" applyFill="1" applyAlignment="1">
      <alignment vertical="center"/>
    </xf>
    <xf numFmtId="167" fontId="8" fillId="0" borderId="0" xfId="2" applyNumberFormat="1" applyFont="1" applyFill="1" applyBorder="1" applyAlignment="1">
      <alignment horizontal="right" vertical="center"/>
    </xf>
    <xf numFmtId="2" fontId="9" fillId="0" borderId="0" xfId="2" applyNumberFormat="1" applyFont="1" applyFill="1" applyBorder="1" applyAlignment="1">
      <alignment vertical="center"/>
    </xf>
    <xf numFmtId="167" fontId="9" fillId="0" borderId="0" xfId="2" applyNumberFormat="1" applyFont="1" applyFill="1" applyAlignment="1">
      <alignment horizontal="center" vertical="center"/>
    </xf>
    <xf numFmtId="0" fontId="9" fillId="0" borderId="2" xfId="0" applyFont="1" applyBorder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24" fillId="0" borderId="0" xfId="0" applyFont="1" applyAlignment="1">
      <alignment horizontal="left"/>
    </xf>
    <xf numFmtId="164" fontId="9" fillId="0" borderId="0" xfId="0" applyNumberFormat="1" applyFont="1"/>
    <xf numFmtId="164" fontId="13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justify"/>
    </xf>
    <xf numFmtId="0" fontId="13" fillId="0" borderId="0" xfId="0" applyFont="1" applyAlignment="1">
      <alignment horizontal="left"/>
    </xf>
    <xf numFmtId="0" fontId="12" fillId="0" borderId="0" xfId="0" applyFont="1" applyAlignment="1" applyProtection="1">
      <alignment horizontal="right"/>
      <protection locked="0"/>
    </xf>
    <xf numFmtId="0" fontId="10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 vertical="justify"/>
    </xf>
    <xf numFmtId="9" fontId="9" fillId="0" borderId="0" xfId="2" applyNumberFormat="1" applyFont="1" applyFill="1" applyBorder="1"/>
    <xf numFmtId="0" fontId="28" fillId="0" borderId="0" xfId="10" applyFont="1"/>
    <xf numFmtId="167" fontId="8" fillId="3" borderId="4" xfId="2" applyNumberFormat="1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Continuous" vertical="center" wrapText="1"/>
    </xf>
    <xf numFmtId="166" fontId="8" fillId="0" borderId="10" xfId="0" applyNumberFormat="1" applyFont="1" applyBorder="1" applyAlignment="1">
      <alignment horizontal="right" vertical="center"/>
    </xf>
    <xf numFmtId="41" fontId="15" fillId="5" borderId="10" xfId="2" applyNumberFormat="1" applyFont="1" applyFill="1" applyBorder="1" applyAlignment="1">
      <alignment horizontal="right" vertical="center"/>
    </xf>
    <xf numFmtId="38" fontId="9" fillId="0" borderId="10" xfId="0" applyNumberFormat="1" applyFont="1" applyBorder="1" applyAlignment="1">
      <alignment horizontal="right" vertical="center"/>
    </xf>
    <xf numFmtId="43" fontId="9" fillId="0" borderId="10" xfId="2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Continuous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167" fontId="16" fillId="6" borderId="10" xfId="4" applyNumberFormat="1" applyFont="1" applyFill="1" applyBorder="1" applyAlignment="1">
      <alignment horizontal="right" vertical="center"/>
    </xf>
    <xf numFmtId="165" fontId="12" fillId="3" borderId="7" xfId="0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167" fontId="10" fillId="0" borderId="10" xfId="2" applyNumberFormat="1" applyFont="1" applyFill="1" applyBorder="1" applyAlignment="1">
      <alignment vertical="center"/>
    </xf>
    <xf numFmtId="167" fontId="11" fillId="0" borderId="10" xfId="2" applyNumberFormat="1" applyFont="1" applyFill="1" applyBorder="1" applyAlignment="1">
      <alignment vertical="center"/>
    </xf>
    <xf numFmtId="0" fontId="16" fillId="3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9" fillId="0" borderId="10" xfId="0" applyFont="1" applyBorder="1" applyAlignment="1">
      <alignment vertical="top"/>
    </xf>
    <xf numFmtId="0" fontId="10" fillId="3" borderId="10" xfId="0" applyFont="1" applyFill="1" applyBorder="1" applyAlignment="1">
      <alignment horizontal="center" vertical="center" wrapText="1"/>
    </xf>
    <xf numFmtId="167" fontId="16" fillId="6" borderId="7" xfId="4" applyNumberFormat="1" applyFont="1" applyFill="1" applyBorder="1" applyAlignment="1">
      <alignment horizontal="right" vertical="center"/>
    </xf>
    <xf numFmtId="0" fontId="10" fillId="6" borderId="0" xfId="0" applyFont="1" applyFill="1" applyAlignment="1">
      <alignment horizontal="left" vertical="center"/>
    </xf>
    <xf numFmtId="0" fontId="9" fillId="6" borderId="0" xfId="0" applyFont="1" applyFill="1"/>
    <xf numFmtId="0" fontId="10" fillId="5" borderId="0" xfId="0" applyFont="1" applyFill="1"/>
    <xf numFmtId="0" fontId="9" fillId="5" borderId="0" xfId="0" applyFont="1" applyFill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30" fillId="0" borderId="0" xfId="10" applyFont="1" applyAlignment="1">
      <alignment horizontal="right"/>
    </xf>
    <xf numFmtId="0" fontId="22" fillId="0" borderId="0" xfId="0" applyFont="1" applyAlignment="1">
      <alignment horizontal="left"/>
    </xf>
    <xf numFmtId="37" fontId="22" fillId="0" borderId="0" xfId="0" applyNumberFormat="1" applyFont="1" applyAlignment="1">
      <alignment horizontal="righ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3" fontId="32" fillId="0" borderId="0" xfId="13" applyNumberFormat="1" applyFont="1" applyFill="1" applyBorder="1" applyAlignment="1">
      <alignment horizontal="right" vertical="center"/>
    </xf>
    <xf numFmtId="168" fontId="32" fillId="0" borderId="0" xfId="13" applyNumberFormat="1" applyFont="1" applyFill="1" applyBorder="1" applyAlignment="1">
      <alignment horizontal="right" vertical="center"/>
    </xf>
    <xf numFmtId="167" fontId="31" fillId="6" borderId="10" xfId="2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3" fontId="11" fillId="0" borderId="0" xfId="2" applyNumberFormat="1" applyFont="1" applyFill="1" applyBorder="1" applyAlignment="1">
      <alignment horizontal="right" vertical="center"/>
    </xf>
    <xf numFmtId="3" fontId="11" fillId="0" borderId="0" xfId="2" applyNumberFormat="1" applyFont="1" applyFill="1" applyBorder="1" applyAlignment="1">
      <alignment horizontal="right" vertical="center" indent="1" readingOrder="2"/>
    </xf>
    <xf numFmtId="0" fontId="30" fillId="0" borderId="0" xfId="10" applyFont="1"/>
    <xf numFmtId="0" fontId="32" fillId="0" borderId="0" xfId="0" applyFont="1" applyAlignment="1">
      <alignment vertical="center"/>
    </xf>
    <xf numFmtId="167" fontId="31" fillId="6" borderId="10" xfId="2" applyNumberFormat="1" applyFont="1" applyFill="1" applyBorder="1" applyAlignment="1">
      <alignment horizontal="center" vertical="center"/>
    </xf>
    <xf numFmtId="37" fontId="11" fillId="5" borderId="0" xfId="6" applyNumberFormat="1" applyFont="1" applyFill="1" applyBorder="1" applyAlignment="1">
      <alignment horizontal="right" vertical="center" indent="1"/>
    </xf>
    <xf numFmtId="3" fontId="32" fillId="0" borderId="0" xfId="2" applyNumberFormat="1" applyFont="1" applyFill="1" applyBorder="1" applyAlignment="1">
      <alignment vertical="center"/>
    </xf>
    <xf numFmtId="168" fontId="32" fillId="0" borderId="0" xfId="2" applyNumberFormat="1" applyFont="1" applyFill="1" applyBorder="1" applyAlignment="1">
      <alignment vertical="center"/>
    </xf>
    <xf numFmtId="3" fontId="32" fillId="0" borderId="0" xfId="13" applyNumberFormat="1" applyFont="1" applyFill="1" applyBorder="1" applyAlignment="1">
      <alignment vertical="center"/>
    </xf>
    <xf numFmtId="0" fontId="31" fillId="3" borderId="10" xfId="0" applyFont="1" applyFill="1" applyBorder="1" applyAlignment="1">
      <alignment horizontal="center" vertical="center" wrapText="1"/>
    </xf>
    <xf numFmtId="0" fontId="8" fillId="7" borderId="10" xfId="0" applyFont="1" applyFill="1" applyBorder="1" applyAlignment="1">
      <alignment vertical="center"/>
    </xf>
    <xf numFmtId="167" fontId="10" fillId="6" borderId="10" xfId="2" applyNumberFormat="1" applyFont="1" applyFill="1" applyBorder="1" applyAlignment="1">
      <alignment horizontal="right" vertical="center"/>
    </xf>
    <xf numFmtId="0" fontId="10" fillId="6" borderId="10" xfId="0" applyFont="1" applyFill="1" applyBorder="1" applyAlignment="1">
      <alignment horizontal="center" vertical="center"/>
    </xf>
    <xf numFmtId="37" fontId="11" fillId="0" borderId="0" xfId="2" applyNumberFormat="1" applyFont="1" applyFill="1" applyAlignment="1">
      <alignment horizontal="right"/>
    </xf>
    <xf numFmtId="37" fontId="11" fillId="0" borderId="0" xfId="2" applyNumberFormat="1" applyFont="1" applyAlignment="1">
      <alignment horizontal="right"/>
    </xf>
    <xf numFmtId="37" fontId="11" fillId="0" borderId="3" xfId="2" applyNumberFormat="1" applyFont="1" applyFill="1" applyBorder="1" applyAlignment="1">
      <alignment horizontal="right" vertical="top" readingOrder="2"/>
    </xf>
    <xf numFmtId="37" fontId="11" fillId="0" borderId="3" xfId="2" applyNumberFormat="1" applyFont="1" applyBorder="1" applyAlignment="1">
      <alignment horizontal="right" vertical="top" readingOrder="2"/>
    </xf>
    <xf numFmtId="167" fontId="10" fillId="5" borderId="10" xfId="2" applyNumberFormat="1" applyFont="1" applyFill="1" applyBorder="1" applyAlignment="1">
      <alignment horizontal="right" vertical="top" readingOrder="2"/>
    </xf>
    <xf numFmtId="0" fontId="11" fillId="0" borderId="10" xfId="0" applyFont="1" applyBorder="1"/>
    <xf numFmtId="0" fontId="11" fillId="6" borderId="10" xfId="0" applyFont="1" applyFill="1" applyBorder="1"/>
    <xf numFmtId="37" fontId="11" fillId="0" borderId="10" xfId="2" applyNumberFormat="1" applyFont="1" applyFill="1" applyBorder="1" applyAlignment="1">
      <alignment horizontal="right"/>
    </xf>
    <xf numFmtId="37" fontId="11" fillId="0" borderId="10" xfId="2" applyNumberFormat="1" applyFont="1" applyBorder="1" applyAlignment="1">
      <alignment horizontal="right"/>
    </xf>
    <xf numFmtId="37" fontId="11" fillId="0" borderId="14" xfId="2" applyNumberFormat="1" applyFont="1" applyFill="1" applyBorder="1" applyAlignment="1">
      <alignment horizontal="right"/>
    </xf>
    <xf numFmtId="37" fontId="11" fillId="0" borderId="14" xfId="2" applyNumberFormat="1" applyFont="1" applyBorder="1" applyAlignment="1">
      <alignment horizontal="right"/>
    </xf>
    <xf numFmtId="167" fontId="10" fillId="5" borderId="10" xfId="2" applyNumberFormat="1" applyFont="1" applyFill="1" applyBorder="1" applyAlignment="1">
      <alignment horizontal="right"/>
    </xf>
    <xf numFmtId="167" fontId="11" fillId="0" borderId="0" xfId="2" applyNumberFormat="1" applyFont="1" applyAlignment="1">
      <alignment horizontal="right"/>
    </xf>
    <xf numFmtId="37" fontId="10" fillId="6" borderId="0" xfId="2" applyNumberFormat="1" applyFont="1" applyFill="1" applyBorder="1" applyAlignment="1">
      <alignment horizontal="right" vertical="top" readingOrder="2"/>
    </xf>
    <xf numFmtId="167" fontId="11" fillId="0" borderId="0" xfId="2" applyNumberFormat="1" applyFont="1" applyBorder="1" applyAlignment="1">
      <alignment horizontal="right"/>
    </xf>
    <xf numFmtId="0" fontId="10" fillId="3" borderId="7" xfId="0" applyFont="1" applyFill="1" applyBorder="1" applyAlignment="1">
      <alignment horizontal="center" vertical="center"/>
    </xf>
    <xf numFmtId="167" fontId="8" fillId="6" borderId="0" xfId="2" applyNumberFormat="1" applyFont="1" applyFill="1" applyBorder="1" applyAlignment="1">
      <alignment horizontal="center" vertical="center"/>
    </xf>
    <xf numFmtId="168" fontId="18" fillId="6" borderId="10" xfId="5" applyNumberFormat="1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0" fontId="8" fillId="6" borderId="0" xfId="0" applyFont="1" applyFill="1" applyAlignment="1">
      <alignment horizontal="left" vertical="center"/>
    </xf>
    <xf numFmtId="164" fontId="11" fillId="6" borderId="0" xfId="0" applyNumberFormat="1" applyFont="1" applyFill="1" applyAlignment="1">
      <alignment horizontal="right" vertical="center"/>
    </xf>
    <xf numFmtId="166" fontId="8" fillId="6" borderId="10" xfId="0" applyNumberFormat="1" applyFont="1" applyFill="1" applyBorder="1" applyAlignment="1">
      <alignment horizontal="right" vertical="center"/>
    </xf>
    <xf numFmtId="41" fontId="15" fillId="6" borderId="10" xfId="2" applyNumberFormat="1" applyFont="1" applyFill="1" applyBorder="1" applyAlignment="1">
      <alignment horizontal="right" vertical="center"/>
    </xf>
    <xf numFmtId="0" fontId="26" fillId="8" borderId="10" xfId="0" applyFont="1" applyFill="1" applyBorder="1" applyAlignment="1">
      <alignment horizontal="center"/>
    </xf>
    <xf numFmtId="167" fontId="31" fillId="6" borderId="10" xfId="0" applyNumberFormat="1" applyFont="1" applyFill="1" applyBorder="1" applyAlignment="1">
      <alignment horizontal="center"/>
    </xf>
    <xf numFmtId="37" fontId="8" fillId="6" borderId="0" xfId="0" applyNumberFormat="1" applyFont="1" applyFill="1" applyAlignment="1">
      <alignment horizontal="center" vertical="center"/>
    </xf>
    <xf numFmtId="167" fontId="10" fillId="6" borderId="10" xfId="2" applyNumberFormat="1" applyFont="1" applyFill="1" applyBorder="1" applyAlignment="1">
      <alignment vertical="center"/>
    </xf>
    <xf numFmtId="3" fontId="10" fillId="6" borderId="10" xfId="2" applyNumberFormat="1" applyFont="1" applyFill="1" applyBorder="1" applyAlignment="1">
      <alignment horizontal="right" vertical="center" indent="1" readingOrder="2"/>
    </xf>
    <xf numFmtId="3" fontId="10" fillId="6" borderId="10" xfId="0" applyNumberFormat="1" applyFont="1" applyFill="1" applyBorder="1" applyAlignment="1">
      <alignment horizontal="center" vertical="center"/>
    </xf>
    <xf numFmtId="0" fontId="10" fillId="6" borderId="0" xfId="8" quotePrefix="1" applyFont="1" applyFill="1" applyAlignment="1">
      <alignment horizontal="left" vertical="center"/>
    </xf>
    <xf numFmtId="0" fontId="10" fillId="6" borderId="6" xfId="8" quotePrefix="1" applyFont="1" applyFill="1" applyBorder="1" applyAlignment="1">
      <alignment horizontal="left" vertical="center"/>
    </xf>
    <xf numFmtId="167" fontId="10" fillId="6" borderId="0" xfId="2" applyNumberFormat="1" applyFont="1" applyFill="1" applyBorder="1" applyAlignment="1">
      <alignment vertical="center"/>
    </xf>
    <xf numFmtId="41" fontId="12" fillId="6" borderId="10" xfId="2" applyNumberFormat="1" applyFont="1" applyFill="1" applyBorder="1" applyAlignment="1">
      <alignment horizontal="center" vertical="center"/>
    </xf>
    <xf numFmtId="41" fontId="12" fillId="6" borderId="0" xfId="2" applyNumberFormat="1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vertical="center"/>
    </xf>
    <xf numFmtId="37" fontId="33" fillId="6" borderId="0" xfId="6" applyNumberFormat="1" applyFont="1" applyFill="1" applyBorder="1" applyAlignment="1">
      <alignment horizontal="right" vertical="center" indent="1"/>
    </xf>
    <xf numFmtId="43" fontId="33" fillId="6" borderId="3" xfId="2" applyFont="1" applyFill="1" applyBorder="1" applyAlignment="1">
      <alignment horizontal="left" vertical="center" wrapText="1" indent="5"/>
    </xf>
    <xf numFmtId="37" fontId="15" fillId="5" borderId="0" xfId="2" applyNumberFormat="1" applyFont="1" applyFill="1" applyBorder="1" applyAlignment="1">
      <alignment vertical="center"/>
    </xf>
    <xf numFmtId="41" fontId="15" fillId="5" borderId="0" xfId="2" applyNumberFormat="1" applyFont="1" applyFill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37" fontId="16" fillId="6" borderId="0" xfId="2" applyNumberFormat="1" applyFont="1" applyFill="1" applyAlignment="1">
      <alignment vertical="center"/>
    </xf>
    <xf numFmtId="168" fontId="32" fillId="0" borderId="0" xfId="6" applyNumberFormat="1" applyFont="1" applyFill="1" applyBorder="1" applyAlignment="1">
      <alignment vertical="center"/>
    </xf>
    <xf numFmtId="3" fontId="32" fillId="0" borderId="0" xfId="2" applyNumberFormat="1" applyFont="1" applyFill="1" applyAlignment="1">
      <alignment vertical="center"/>
    </xf>
    <xf numFmtId="3" fontId="32" fillId="0" borderId="0" xfId="2" applyNumberFormat="1" applyFont="1" applyFill="1" applyAlignment="1">
      <alignment horizontal="right" vertical="center"/>
    </xf>
    <xf numFmtId="168" fontId="32" fillId="0" borderId="0" xfId="6" applyNumberFormat="1" applyFont="1" applyFill="1" applyBorder="1" applyAlignment="1">
      <alignment horizontal="right" vertical="center"/>
    </xf>
    <xf numFmtId="3" fontId="32" fillId="0" borderId="0" xfId="0" applyNumberFormat="1" applyFont="1"/>
    <xf numFmtId="0" fontId="32" fillId="0" borderId="0" xfId="0" applyFont="1"/>
    <xf numFmtId="168" fontId="31" fillId="6" borderId="10" xfId="5" applyNumberFormat="1" applyFont="1" applyFill="1" applyBorder="1" applyAlignment="1">
      <alignment horizontal="right" vertical="center"/>
    </xf>
    <xf numFmtId="37" fontId="15" fillId="5" borderId="0" xfId="2" applyNumberFormat="1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0" fontId="32" fillId="0" borderId="10" xfId="0" applyFont="1" applyBorder="1" applyAlignment="1">
      <alignment vertical="center"/>
    </xf>
    <xf numFmtId="37" fontId="28" fillId="0" borderId="0" xfId="10" applyNumberFormat="1" applyFont="1"/>
    <xf numFmtId="37" fontId="9" fillId="0" borderId="0" xfId="0" applyNumberFormat="1" applyFont="1"/>
    <xf numFmtId="3" fontId="15" fillId="0" borderId="0" xfId="2" applyNumberFormat="1" applyFont="1" applyFill="1" applyAlignment="1">
      <alignment horizontal="right" vertical="center"/>
    </xf>
    <xf numFmtId="1" fontId="15" fillId="0" borderId="0" xfId="2" applyNumberFormat="1" applyFont="1" applyFill="1" applyAlignment="1">
      <alignment horizontal="right" vertical="center"/>
    </xf>
    <xf numFmtId="1" fontId="9" fillId="0" borderId="0" xfId="2" applyNumberFormat="1" applyFont="1" applyFill="1"/>
    <xf numFmtId="1" fontId="8" fillId="3" borderId="4" xfId="2" applyNumberFormat="1" applyFont="1" applyFill="1" applyBorder="1" applyAlignment="1">
      <alignment horizontal="center" vertical="center" wrapText="1"/>
    </xf>
    <xf numFmtId="1" fontId="16" fillId="6" borderId="0" xfId="2" applyNumberFormat="1" applyFont="1" applyFill="1" applyAlignment="1">
      <alignment vertical="center"/>
    </xf>
    <xf numFmtId="1" fontId="9" fillId="0" borderId="0" xfId="2" applyNumberFormat="1" applyFont="1" applyFill="1" applyBorder="1"/>
    <xf numFmtId="1" fontId="8" fillId="0" borderId="0" xfId="0" applyNumberFormat="1" applyFont="1" applyAlignment="1">
      <alignment horizontal="right"/>
    </xf>
    <xf numFmtId="0" fontId="72" fillId="0" borderId="0" xfId="0" applyFont="1"/>
    <xf numFmtId="0" fontId="71" fillId="4" borderId="0" xfId="0" applyFont="1" applyFill="1" applyAlignment="1">
      <alignment horizontal="left"/>
    </xf>
    <xf numFmtId="168" fontId="32" fillId="4" borderId="0" xfId="13" applyNumberFormat="1" applyFont="1" applyFill="1" applyBorder="1" applyAlignment="1">
      <alignment horizontal="right" vertical="center"/>
    </xf>
    <xf numFmtId="3" fontId="31" fillId="4" borderId="0" xfId="13" applyNumberFormat="1" applyFont="1" applyFill="1" applyBorder="1" applyAlignment="1">
      <alignment horizontal="right" vertical="center"/>
    </xf>
    <xf numFmtId="168" fontId="31" fillId="4" borderId="0" xfId="13" applyNumberFormat="1" applyFont="1" applyFill="1" applyBorder="1" applyAlignment="1">
      <alignment horizontal="right" vertical="center"/>
    </xf>
    <xf numFmtId="0" fontId="22" fillId="6" borderId="0" xfId="10" applyFont="1" applyFill="1" applyAlignment="1">
      <alignment horizontal="center" vertical="center"/>
    </xf>
    <xf numFmtId="0" fontId="71" fillId="6" borderId="0" xfId="10" applyFont="1" applyFill="1" applyAlignment="1">
      <alignment horizontal="center" vertical="center"/>
    </xf>
    <xf numFmtId="37" fontId="71" fillId="6" borderId="0" xfId="10" applyNumberFormat="1" applyFont="1" applyFill="1" applyAlignment="1">
      <alignment vertical="center"/>
    </xf>
    <xf numFmtId="3" fontId="11" fillId="0" borderId="0" xfId="0" applyNumberFormat="1" applyFont="1" applyAlignment="1">
      <alignment horizontal="left" vertical="center"/>
    </xf>
    <xf numFmtId="168" fontId="32" fillId="0" borderId="0" xfId="2" applyNumberFormat="1" applyFont="1" applyFill="1" applyBorder="1" applyAlignment="1">
      <alignment horizontal="right" vertical="center"/>
    </xf>
    <xf numFmtId="3" fontId="32" fillId="0" borderId="0" xfId="0" applyNumberFormat="1" applyFont="1" applyAlignment="1">
      <alignment horizontal="right"/>
    </xf>
    <xf numFmtId="0" fontId="22" fillId="0" borderId="0" xfId="768" applyFont="1" applyAlignment="1">
      <alignment horizontal="center"/>
    </xf>
    <xf numFmtId="37" fontId="11" fillId="0" borderId="0" xfId="2" applyNumberFormat="1" applyFont="1" applyFill="1" applyBorder="1" applyAlignment="1">
      <alignment horizontal="right" vertical="center"/>
    </xf>
    <xf numFmtId="0" fontId="22" fillId="0" borderId="0" xfId="768" applyFont="1" applyAlignment="1">
      <alignment horizontal="left"/>
    </xf>
    <xf numFmtId="37" fontId="11" fillId="0" borderId="0" xfId="2" applyNumberFormat="1" applyFont="1" applyFill="1" applyAlignment="1">
      <alignment horizontal="right" vertical="center"/>
    </xf>
    <xf numFmtId="167" fontId="11" fillId="0" borderId="0" xfId="2" applyNumberFormat="1" applyFont="1" applyFill="1" applyBorder="1" applyAlignment="1">
      <alignment horizontal="left" vertical="center" wrapText="1" indent="4"/>
    </xf>
    <xf numFmtId="0" fontId="22" fillId="0" borderId="0" xfId="10" applyFont="1" applyAlignment="1">
      <alignment horizontal="center"/>
    </xf>
    <xf numFmtId="0" fontId="22" fillId="0" borderId="0" xfId="10" applyFont="1" applyAlignment="1">
      <alignment horizontal="left"/>
    </xf>
    <xf numFmtId="41" fontId="16" fillId="6" borderId="10" xfId="2" applyNumberFormat="1" applyFont="1" applyFill="1" applyBorder="1" applyAlignment="1">
      <alignment horizontal="right" vertical="center"/>
    </xf>
    <xf numFmtId="37" fontId="22" fillId="0" borderId="0" xfId="10" applyNumberFormat="1" applyFont="1" applyAlignment="1">
      <alignment horizontal="right"/>
    </xf>
    <xf numFmtId="37" fontId="27" fillId="0" borderId="0" xfId="10" applyNumberFormat="1"/>
    <xf numFmtId="167" fontId="16" fillId="0" borderId="15" xfId="4" applyNumberFormat="1" applyFont="1" applyFill="1" applyBorder="1" applyAlignment="1">
      <alignment horizontal="right" vertical="center"/>
    </xf>
    <xf numFmtId="0" fontId="14" fillId="5" borderId="0" xfId="0" applyFont="1" applyFill="1" applyAlignment="1">
      <alignment horizontal="left"/>
    </xf>
    <xf numFmtId="164" fontId="15" fillId="5" borderId="0" xfId="0" applyNumberFormat="1" applyFont="1" applyFill="1" applyAlignment="1">
      <alignment horizontal="center"/>
    </xf>
    <xf numFmtId="164" fontId="16" fillId="5" borderId="0" xfId="0" applyNumberFormat="1" applyFont="1" applyFill="1" applyAlignment="1">
      <alignment horizontal="right"/>
    </xf>
    <xf numFmtId="0" fontId="9" fillId="5" borderId="0" xfId="0" applyFont="1" applyFill="1" applyAlignment="1">
      <alignment horizontal="right" vertical="center"/>
    </xf>
    <xf numFmtId="0" fontId="11" fillId="5" borderId="0" xfId="0" applyFont="1" applyFill="1" applyAlignment="1">
      <alignment horizontal="left" vertical="center"/>
    </xf>
    <xf numFmtId="49" fontId="16" fillId="5" borderId="0" xfId="0" applyNumberFormat="1" applyFont="1" applyFill="1" applyAlignment="1">
      <alignment horizontal="center" vertical="center"/>
    </xf>
    <xf numFmtId="167" fontId="10" fillId="5" borderId="10" xfId="2" applyNumberFormat="1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167" fontId="11" fillId="5" borderId="10" xfId="0" applyNumberFormat="1" applyFont="1" applyFill="1" applyBorder="1" applyAlignment="1">
      <alignment horizontal="right" vertical="center"/>
    </xf>
    <xf numFmtId="49" fontId="16" fillId="5" borderId="10" xfId="0" applyNumberFormat="1" applyFont="1" applyFill="1" applyBorder="1" applyAlignment="1">
      <alignment horizontal="center" vertical="center"/>
    </xf>
    <xf numFmtId="41" fontId="15" fillId="5" borderId="10" xfId="2" applyNumberFormat="1" applyFont="1" applyFill="1" applyBorder="1" applyAlignment="1">
      <alignment horizontal="center" vertical="center"/>
    </xf>
    <xf numFmtId="37" fontId="15" fillId="5" borderId="10" xfId="2" applyNumberFormat="1" applyFont="1" applyFill="1" applyBorder="1" applyAlignment="1">
      <alignment vertical="center"/>
    </xf>
    <xf numFmtId="0" fontId="10" fillId="5" borderId="10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left" vertical="center"/>
    </xf>
    <xf numFmtId="167" fontId="11" fillId="5" borderId="0" xfId="0" applyNumberFormat="1" applyFont="1" applyFill="1" applyAlignment="1">
      <alignment horizontal="right" vertical="center"/>
    </xf>
    <xf numFmtId="0" fontId="10" fillId="5" borderId="12" xfId="0" applyFont="1" applyFill="1" applyBorder="1" applyAlignment="1">
      <alignment horizontal="left" vertical="center"/>
    </xf>
    <xf numFmtId="167" fontId="10" fillId="5" borderId="10" xfId="0" applyNumberFormat="1" applyFont="1" applyFill="1" applyBorder="1"/>
    <xf numFmtId="0" fontId="9" fillId="5" borderId="0" xfId="0" applyFont="1" applyFill="1" applyAlignment="1">
      <alignment horizontal="left"/>
    </xf>
    <xf numFmtId="164" fontId="15" fillId="5" borderId="12" xfId="0" applyNumberFormat="1" applyFont="1" applyFill="1" applyBorder="1" applyAlignment="1">
      <alignment horizontal="center"/>
    </xf>
    <xf numFmtId="0" fontId="10" fillId="5" borderId="0" xfId="0" applyFont="1" applyFill="1" applyAlignment="1">
      <alignment horizontal="center"/>
    </xf>
    <xf numFmtId="164" fontId="16" fillId="5" borderId="0" xfId="0" applyNumberFormat="1" applyFont="1" applyFill="1"/>
    <xf numFmtId="0" fontId="4" fillId="5" borderId="0" xfId="0" applyFont="1" applyFill="1" applyAlignment="1">
      <alignment horizontal="left"/>
    </xf>
    <xf numFmtId="164" fontId="5" fillId="5" borderId="0" xfId="0" applyNumberFormat="1" applyFont="1" applyFill="1"/>
    <xf numFmtId="167" fontId="10" fillId="5" borderId="42" xfId="2" applyNumberFormat="1" applyFont="1" applyFill="1" applyBorder="1" applyAlignment="1">
      <alignment horizontal="right" vertical="center"/>
    </xf>
    <xf numFmtId="167" fontId="10" fillId="5" borderId="43" xfId="2" applyNumberFormat="1" applyFont="1" applyFill="1" applyBorder="1" applyAlignment="1">
      <alignment horizontal="right" vertical="center"/>
    </xf>
    <xf numFmtId="0" fontId="10" fillId="5" borderId="15" xfId="2" applyNumberFormat="1" applyFont="1" applyFill="1" applyBorder="1" applyAlignment="1">
      <alignment horizontal="center" vertical="center"/>
    </xf>
    <xf numFmtId="167" fontId="10" fillId="5" borderId="44" xfId="2" applyNumberFormat="1" applyFont="1" applyFill="1" applyBorder="1" applyAlignment="1">
      <alignment horizontal="right" vertical="center"/>
    </xf>
    <xf numFmtId="164" fontId="16" fillId="5" borderId="14" xfId="0" applyNumberFormat="1" applyFont="1" applyFill="1" applyBorder="1" applyAlignment="1">
      <alignment horizontal="center" vertical="center"/>
    </xf>
    <xf numFmtId="164" fontId="16" fillId="5" borderId="42" xfId="0" applyNumberFormat="1" applyFont="1" applyFill="1" applyBorder="1" applyAlignment="1">
      <alignment horizontal="center" vertical="center"/>
    </xf>
    <xf numFmtId="37" fontId="15" fillId="0" borderId="0" xfId="2" applyNumberFormat="1" applyFont="1" applyFill="1" applyBorder="1" applyAlignment="1">
      <alignment vertical="center"/>
    </xf>
    <xf numFmtId="0" fontId="25" fillId="0" borderId="0" xfId="0" applyFont="1" applyAlignment="1">
      <alignment horizontal="left" vertical="center"/>
    </xf>
    <xf numFmtId="0" fontId="13" fillId="0" borderId="10" xfId="0" applyFont="1" applyBorder="1" applyAlignment="1">
      <alignment vertical="center"/>
    </xf>
    <xf numFmtId="0" fontId="74" fillId="0" borderId="0" xfId="8" quotePrefix="1" applyFont="1" applyAlignment="1">
      <alignment horizontal="left" vertical="center"/>
    </xf>
    <xf numFmtId="164" fontId="10" fillId="0" borderId="0" xfId="8" applyNumberFormat="1" applyFont="1" applyAlignment="1">
      <alignment vertical="center"/>
    </xf>
    <xf numFmtId="164" fontId="9" fillId="0" borderId="0" xfId="8" applyNumberFormat="1" applyFont="1"/>
    <xf numFmtId="0" fontId="74" fillId="0" borderId="0" xfId="8" applyFont="1" applyAlignment="1">
      <alignment horizontal="left" vertical="center"/>
    </xf>
    <xf numFmtId="164" fontId="9" fillId="0" borderId="0" xfId="8" applyNumberFormat="1" applyFont="1" applyAlignment="1">
      <alignment vertical="center"/>
    </xf>
    <xf numFmtId="37" fontId="15" fillId="0" borderId="0" xfId="13" applyNumberFormat="1" applyFont="1" applyFill="1" applyBorder="1" applyAlignment="1">
      <alignment horizontal="right" vertical="center"/>
    </xf>
    <xf numFmtId="168" fontId="15" fillId="0" borderId="0" xfId="13" applyNumberFormat="1" applyFont="1" applyFill="1" applyBorder="1" applyAlignment="1">
      <alignment horizontal="left" vertical="center" wrapText="1"/>
    </xf>
    <xf numFmtId="0" fontId="10" fillId="0" borderId="0" xfId="8" applyFont="1" applyAlignment="1">
      <alignment horizontal="left" vertical="center"/>
    </xf>
    <xf numFmtId="167" fontId="15" fillId="0" borderId="0" xfId="4" applyNumberFormat="1" applyFont="1" applyFill="1" applyBorder="1" applyAlignment="1">
      <alignment horizontal="right" vertical="center"/>
    </xf>
    <xf numFmtId="167" fontId="15" fillId="0" borderId="10" xfId="4" applyNumberFormat="1" applyFont="1" applyFill="1" applyBorder="1" applyAlignment="1">
      <alignment horizontal="right" vertical="center"/>
    </xf>
    <xf numFmtId="167" fontId="23" fillId="0" borderId="10" xfId="4" applyNumberFormat="1" applyFont="1" applyFill="1" applyBorder="1" applyAlignment="1">
      <alignment horizontal="right" vertical="center"/>
    </xf>
    <xf numFmtId="0" fontId="15" fillId="0" borderId="0" xfId="8" quotePrefix="1" applyFont="1" applyAlignment="1">
      <alignment horizontal="left" vertical="center"/>
    </xf>
    <xf numFmtId="37" fontId="11" fillId="0" borderId="0" xfId="13" applyNumberFormat="1" applyFont="1" applyFill="1" applyBorder="1" applyAlignment="1">
      <alignment horizontal="right" vertical="center" indent="1"/>
    </xf>
    <xf numFmtId="37" fontId="12" fillId="6" borderId="10" xfId="2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38" fontId="13" fillId="0" borderId="0" xfId="14" applyNumberFormat="1" applyFont="1" applyAlignment="1">
      <alignment horizontal="right" vertical="center" indent="1"/>
    </xf>
    <xf numFmtId="37" fontId="15" fillId="0" borderId="0" xfId="6" applyNumberFormat="1" applyFont="1" applyFill="1" applyBorder="1" applyAlignment="1">
      <alignment horizontal="right" vertical="center" indent="1"/>
    </xf>
    <xf numFmtId="168" fontId="15" fillId="0" borderId="0" xfId="6" applyNumberFormat="1" applyFont="1" applyFill="1" applyBorder="1" applyAlignment="1">
      <alignment horizontal="left" vertical="center" wrapText="1" indent="2"/>
    </xf>
    <xf numFmtId="38" fontId="13" fillId="0" borderId="0" xfId="0" applyNumberFormat="1" applyFont="1" applyAlignment="1">
      <alignment horizontal="right" vertical="center" indent="1"/>
    </xf>
    <xf numFmtId="164" fontId="16" fillId="5" borderId="0" xfId="0" applyNumberFormat="1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0" fillId="5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left" vertical="center"/>
    </xf>
    <xf numFmtId="0" fontId="10" fillId="6" borderId="13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164" fontId="10" fillId="3" borderId="7" xfId="0" applyNumberFormat="1" applyFont="1" applyFill="1" applyBorder="1" applyAlignment="1">
      <alignment horizontal="center" vertical="center"/>
    </xf>
    <xf numFmtId="0" fontId="10" fillId="6" borderId="0" xfId="0" applyFont="1" applyFill="1" applyAlignment="1">
      <alignment horizontal="left"/>
    </xf>
    <xf numFmtId="0" fontId="12" fillId="0" borderId="0" xfId="11" applyFont="1" applyAlignment="1">
      <alignment horizontal="left" vertical="center"/>
    </xf>
    <xf numFmtId="0" fontId="13" fillId="0" borderId="0" xfId="11" applyFont="1" applyAlignment="1">
      <alignment horizontal="left" vertical="center"/>
    </xf>
    <xf numFmtId="167" fontId="10" fillId="3" borderId="8" xfId="2" applyNumberFormat="1" applyFont="1" applyFill="1" applyBorder="1" applyAlignment="1">
      <alignment horizontal="center"/>
    </xf>
    <xf numFmtId="167" fontId="10" fillId="3" borderId="6" xfId="2" applyNumberFormat="1" applyFont="1" applyFill="1" applyBorder="1" applyAlignment="1">
      <alignment horizontal="center"/>
    </xf>
    <xf numFmtId="167" fontId="10" fillId="3" borderId="9" xfId="2" applyNumberFormat="1" applyFont="1" applyFill="1" applyBorder="1" applyAlignment="1">
      <alignment horizontal="center"/>
    </xf>
    <xf numFmtId="167" fontId="10" fillId="3" borderId="5" xfId="2" applyNumberFormat="1" applyFont="1" applyFill="1" applyBorder="1" applyAlignment="1">
      <alignment horizontal="center"/>
    </xf>
    <xf numFmtId="167" fontId="10" fillId="3" borderId="0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12" applyFont="1" applyAlignment="1">
      <alignment horizontal="right" vertical="center" readingOrder="2"/>
    </xf>
    <xf numFmtId="0" fontId="11" fillId="0" borderId="0" xfId="12" applyFont="1" applyAlignment="1">
      <alignment vertical="center"/>
    </xf>
    <xf numFmtId="0" fontId="8" fillId="6" borderId="0" xfId="0" applyFont="1" applyFill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12" fillId="0" borderId="0" xfId="0" applyFont="1" applyAlignment="1" applyProtection="1">
      <alignment horizontal="left" vertical="center" readingOrder="2"/>
      <protection locked="0"/>
    </xf>
    <xf numFmtId="0" fontId="13" fillId="0" borderId="0" xfId="0" applyFont="1" applyAlignment="1">
      <alignment horizontal="justify" vertical="justify"/>
    </xf>
    <xf numFmtId="43" fontId="12" fillId="6" borderId="0" xfId="0" applyNumberFormat="1" applyFont="1" applyFill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right"/>
    </xf>
  </cellXfs>
  <cellStyles count="769">
    <cellStyle name="20% - Accent1 2" xfId="82" xr:uid="{00000000-0005-0000-0000-000000000000}"/>
    <cellStyle name="20% - Accent1 2 2" xfId="118" xr:uid="{00000000-0005-0000-0000-000001000000}"/>
    <cellStyle name="20% - Accent1 2 3" xfId="332" xr:uid="{00000000-0005-0000-0000-000002000000}"/>
    <cellStyle name="20% - Accent1 2 3 2" xfId="477" xr:uid="{00000000-0005-0000-0000-000003000000}"/>
    <cellStyle name="20% - Accent1 2 4" xfId="445" xr:uid="{00000000-0005-0000-0000-000004000000}"/>
    <cellStyle name="20% - Accent1 3" xfId="287" xr:uid="{00000000-0005-0000-0000-000005000000}"/>
    <cellStyle name="20% - Accent1 4" xfId="401" xr:uid="{00000000-0005-0000-0000-000006000000}"/>
    <cellStyle name="20% - Accent1 5" xfId="16" xr:uid="{00000000-0005-0000-0000-000007000000}"/>
    <cellStyle name="20% - Accent2 2" xfId="86" xr:uid="{00000000-0005-0000-0000-000008000000}"/>
    <cellStyle name="20% - Accent2 2 2" xfId="113" xr:uid="{00000000-0005-0000-0000-000009000000}"/>
    <cellStyle name="20% - Accent2 2 3" xfId="334" xr:uid="{00000000-0005-0000-0000-00000A000000}"/>
    <cellStyle name="20% - Accent2 2 3 2" xfId="479" xr:uid="{00000000-0005-0000-0000-00000B000000}"/>
    <cellStyle name="20% - Accent2 2 4" xfId="447" xr:uid="{00000000-0005-0000-0000-00000C000000}"/>
    <cellStyle name="20% - Accent2 3" xfId="288" xr:uid="{00000000-0005-0000-0000-00000D000000}"/>
    <cellStyle name="20% - Accent2 4" xfId="402" xr:uid="{00000000-0005-0000-0000-00000E000000}"/>
    <cellStyle name="20% - Accent2 5" xfId="17" xr:uid="{00000000-0005-0000-0000-00000F000000}"/>
    <cellStyle name="20% - Accent3 2" xfId="90" xr:uid="{00000000-0005-0000-0000-000010000000}"/>
    <cellStyle name="20% - Accent3 2 2" xfId="119" xr:uid="{00000000-0005-0000-0000-000011000000}"/>
    <cellStyle name="20% - Accent3 2 3" xfId="336" xr:uid="{00000000-0005-0000-0000-000012000000}"/>
    <cellStyle name="20% - Accent3 2 3 2" xfId="481" xr:uid="{00000000-0005-0000-0000-000013000000}"/>
    <cellStyle name="20% - Accent3 2 4" xfId="449" xr:uid="{00000000-0005-0000-0000-000014000000}"/>
    <cellStyle name="20% - Accent3 3" xfId="289" xr:uid="{00000000-0005-0000-0000-000015000000}"/>
    <cellStyle name="20% - Accent3 4" xfId="403" xr:uid="{00000000-0005-0000-0000-000016000000}"/>
    <cellStyle name="20% - Accent3 5" xfId="18" xr:uid="{00000000-0005-0000-0000-000017000000}"/>
    <cellStyle name="20% - Accent4 2" xfId="94" xr:uid="{00000000-0005-0000-0000-000018000000}"/>
    <cellStyle name="20% - Accent4 2 2" xfId="120" xr:uid="{00000000-0005-0000-0000-000019000000}"/>
    <cellStyle name="20% - Accent4 2 3" xfId="338" xr:uid="{00000000-0005-0000-0000-00001A000000}"/>
    <cellStyle name="20% - Accent4 2 3 2" xfId="483" xr:uid="{00000000-0005-0000-0000-00001B000000}"/>
    <cellStyle name="20% - Accent4 2 4" xfId="451" xr:uid="{00000000-0005-0000-0000-00001C000000}"/>
    <cellStyle name="20% - Accent4 3" xfId="290" xr:uid="{00000000-0005-0000-0000-00001D000000}"/>
    <cellStyle name="20% - Accent4 4" xfId="404" xr:uid="{00000000-0005-0000-0000-00001E000000}"/>
    <cellStyle name="20% - Accent4 5" xfId="19" xr:uid="{00000000-0005-0000-0000-00001F000000}"/>
    <cellStyle name="20% - Accent5 2" xfId="98" xr:uid="{00000000-0005-0000-0000-000020000000}"/>
    <cellStyle name="20% - Accent5 2 2" xfId="121" xr:uid="{00000000-0005-0000-0000-000021000000}"/>
    <cellStyle name="20% - Accent5 2 3" xfId="340" xr:uid="{00000000-0005-0000-0000-000022000000}"/>
    <cellStyle name="20% - Accent5 2 3 2" xfId="485" xr:uid="{00000000-0005-0000-0000-000023000000}"/>
    <cellStyle name="20% - Accent5 2 4" xfId="453" xr:uid="{00000000-0005-0000-0000-000024000000}"/>
    <cellStyle name="20% - Accent5 3" xfId="291" xr:uid="{00000000-0005-0000-0000-000025000000}"/>
    <cellStyle name="20% - Accent5 4" xfId="405" xr:uid="{00000000-0005-0000-0000-000026000000}"/>
    <cellStyle name="20% - Accent5 5" xfId="20" xr:uid="{00000000-0005-0000-0000-000027000000}"/>
    <cellStyle name="20% - Accent6 2" xfId="102" xr:uid="{00000000-0005-0000-0000-000028000000}"/>
    <cellStyle name="20% - Accent6 2 2" xfId="122" xr:uid="{00000000-0005-0000-0000-000029000000}"/>
    <cellStyle name="20% - Accent6 2 3" xfId="342" xr:uid="{00000000-0005-0000-0000-00002A000000}"/>
    <cellStyle name="20% - Accent6 2 3 2" xfId="487" xr:uid="{00000000-0005-0000-0000-00002B000000}"/>
    <cellStyle name="20% - Accent6 2 4" xfId="455" xr:uid="{00000000-0005-0000-0000-00002C000000}"/>
    <cellStyle name="20% - Accent6 3" xfId="292" xr:uid="{00000000-0005-0000-0000-00002D000000}"/>
    <cellStyle name="20% - Accent6 4" xfId="406" xr:uid="{00000000-0005-0000-0000-00002E000000}"/>
    <cellStyle name="20% - Accent6 5" xfId="21" xr:uid="{00000000-0005-0000-0000-00002F000000}"/>
    <cellStyle name="40% - Accent1 2" xfId="83" xr:uid="{00000000-0005-0000-0000-000030000000}"/>
    <cellStyle name="40% - Accent1 2 2" xfId="123" xr:uid="{00000000-0005-0000-0000-000031000000}"/>
    <cellStyle name="40% - Accent1 2 3" xfId="333" xr:uid="{00000000-0005-0000-0000-000032000000}"/>
    <cellStyle name="40% - Accent1 2 3 2" xfId="478" xr:uid="{00000000-0005-0000-0000-000033000000}"/>
    <cellStyle name="40% - Accent1 2 4" xfId="446" xr:uid="{00000000-0005-0000-0000-000034000000}"/>
    <cellStyle name="40% - Accent1 3" xfId="293" xr:uid="{00000000-0005-0000-0000-000035000000}"/>
    <cellStyle name="40% - Accent1 4" xfId="407" xr:uid="{00000000-0005-0000-0000-000036000000}"/>
    <cellStyle name="40% - Accent1 5" xfId="22" xr:uid="{00000000-0005-0000-0000-000037000000}"/>
    <cellStyle name="40% - Accent2 2" xfId="87" xr:uid="{00000000-0005-0000-0000-000038000000}"/>
    <cellStyle name="40% - Accent2 2 2" xfId="124" xr:uid="{00000000-0005-0000-0000-000039000000}"/>
    <cellStyle name="40% - Accent2 2 3" xfId="335" xr:uid="{00000000-0005-0000-0000-00003A000000}"/>
    <cellStyle name="40% - Accent2 2 3 2" xfId="480" xr:uid="{00000000-0005-0000-0000-00003B000000}"/>
    <cellStyle name="40% - Accent2 2 4" xfId="448" xr:uid="{00000000-0005-0000-0000-00003C000000}"/>
    <cellStyle name="40% - Accent2 3" xfId="294" xr:uid="{00000000-0005-0000-0000-00003D000000}"/>
    <cellStyle name="40% - Accent2 4" xfId="408" xr:uid="{00000000-0005-0000-0000-00003E000000}"/>
    <cellStyle name="40% - Accent2 5" xfId="23" xr:uid="{00000000-0005-0000-0000-00003F000000}"/>
    <cellStyle name="40% - Accent3 2" xfId="91" xr:uid="{00000000-0005-0000-0000-000040000000}"/>
    <cellStyle name="40% - Accent3 2 2" xfId="125" xr:uid="{00000000-0005-0000-0000-000041000000}"/>
    <cellStyle name="40% - Accent3 2 3" xfId="337" xr:uid="{00000000-0005-0000-0000-000042000000}"/>
    <cellStyle name="40% - Accent3 2 3 2" xfId="482" xr:uid="{00000000-0005-0000-0000-000043000000}"/>
    <cellStyle name="40% - Accent3 2 4" xfId="450" xr:uid="{00000000-0005-0000-0000-000044000000}"/>
    <cellStyle name="40% - Accent3 3" xfId="295" xr:uid="{00000000-0005-0000-0000-000045000000}"/>
    <cellStyle name="40% - Accent3 4" xfId="409" xr:uid="{00000000-0005-0000-0000-000046000000}"/>
    <cellStyle name="40% - Accent3 5" xfId="24" xr:uid="{00000000-0005-0000-0000-000047000000}"/>
    <cellStyle name="40% - Accent4 2" xfId="95" xr:uid="{00000000-0005-0000-0000-000048000000}"/>
    <cellStyle name="40% - Accent4 2 2" xfId="126" xr:uid="{00000000-0005-0000-0000-000049000000}"/>
    <cellStyle name="40% - Accent4 2 3" xfId="339" xr:uid="{00000000-0005-0000-0000-00004A000000}"/>
    <cellStyle name="40% - Accent4 2 3 2" xfId="484" xr:uid="{00000000-0005-0000-0000-00004B000000}"/>
    <cellStyle name="40% - Accent4 2 4" xfId="452" xr:uid="{00000000-0005-0000-0000-00004C000000}"/>
    <cellStyle name="40% - Accent4 3" xfId="296" xr:uid="{00000000-0005-0000-0000-00004D000000}"/>
    <cellStyle name="40% - Accent4 4" xfId="410" xr:uid="{00000000-0005-0000-0000-00004E000000}"/>
    <cellStyle name="40% - Accent4 5" xfId="25" xr:uid="{00000000-0005-0000-0000-00004F000000}"/>
    <cellStyle name="40% - Accent5 2" xfId="99" xr:uid="{00000000-0005-0000-0000-000050000000}"/>
    <cellStyle name="40% - Accent5 2 2" xfId="127" xr:uid="{00000000-0005-0000-0000-000051000000}"/>
    <cellStyle name="40% - Accent5 2 3" xfId="341" xr:uid="{00000000-0005-0000-0000-000052000000}"/>
    <cellStyle name="40% - Accent5 2 3 2" xfId="486" xr:uid="{00000000-0005-0000-0000-000053000000}"/>
    <cellStyle name="40% - Accent5 2 4" xfId="454" xr:uid="{00000000-0005-0000-0000-000054000000}"/>
    <cellStyle name="40% - Accent5 3" xfId="297" xr:uid="{00000000-0005-0000-0000-000055000000}"/>
    <cellStyle name="40% - Accent5 4" xfId="411" xr:uid="{00000000-0005-0000-0000-000056000000}"/>
    <cellStyle name="40% - Accent5 5" xfId="26" xr:uid="{00000000-0005-0000-0000-000057000000}"/>
    <cellStyle name="40% - Accent6 2" xfId="103" xr:uid="{00000000-0005-0000-0000-000058000000}"/>
    <cellStyle name="40% - Accent6 2 2" xfId="128" xr:uid="{00000000-0005-0000-0000-000059000000}"/>
    <cellStyle name="40% - Accent6 2 3" xfId="343" xr:uid="{00000000-0005-0000-0000-00005A000000}"/>
    <cellStyle name="40% - Accent6 2 3 2" xfId="488" xr:uid="{00000000-0005-0000-0000-00005B000000}"/>
    <cellStyle name="40% - Accent6 2 4" xfId="456" xr:uid="{00000000-0005-0000-0000-00005C000000}"/>
    <cellStyle name="40% - Accent6 3" xfId="298" xr:uid="{00000000-0005-0000-0000-00005D000000}"/>
    <cellStyle name="40% - Accent6 4" xfId="412" xr:uid="{00000000-0005-0000-0000-00005E000000}"/>
    <cellStyle name="40% - Accent6 5" xfId="27" xr:uid="{00000000-0005-0000-0000-00005F000000}"/>
    <cellStyle name="60% - Accent1 2" xfId="84" xr:uid="{00000000-0005-0000-0000-000060000000}"/>
    <cellStyle name="60% - Accent1 2 2" xfId="129" xr:uid="{00000000-0005-0000-0000-000061000000}"/>
    <cellStyle name="60% - Accent1 3" xfId="299" xr:uid="{00000000-0005-0000-0000-000062000000}"/>
    <cellStyle name="60% - Accent1 4" xfId="413" xr:uid="{00000000-0005-0000-0000-000063000000}"/>
    <cellStyle name="60% - Accent1 5" xfId="28" xr:uid="{00000000-0005-0000-0000-000064000000}"/>
    <cellStyle name="60% - Accent2 2" xfId="88" xr:uid="{00000000-0005-0000-0000-000065000000}"/>
    <cellStyle name="60% - Accent2 2 2" xfId="130" xr:uid="{00000000-0005-0000-0000-000066000000}"/>
    <cellStyle name="60% - Accent2 3" xfId="300" xr:uid="{00000000-0005-0000-0000-000067000000}"/>
    <cellStyle name="60% - Accent2 4" xfId="414" xr:uid="{00000000-0005-0000-0000-000068000000}"/>
    <cellStyle name="60% - Accent2 5" xfId="29" xr:uid="{00000000-0005-0000-0000-000069000000}"/>
    <cellStyle name="60% - Accent3 2" xfId="92" xr:uid="{00000000-0005-0000-0000-00006A000000}"/>
    <cellStyle name="60% - Accent3 2 2" xfId="131" xr:uid="{00000000-0005-0000-0000-00006B000000}"/>
    <cellStyle name="60% - Accent3 3" xfId="301" xr:uid="{00000000-0005-0000-0000-00006C000000}"/>
    <cellStyle name="60% - Accent3 4" xfId="415" xr:uid="{00000000-0005-0000-0000-00006D000000}"/>
    <cellStyle name="60% - Accent3 5" xfId="30" xr:uid="{00000000-0005-0000-0000-00006E000000}"/>
    <cellStyle name="60% - Accent4 2" xfId="96" xr:uid="{00000000-0005-0000-0000-00006F000000}"/>
    <cellStyle name="60% - Accent4 2 2" xfId="132" xr:uid="{00000000-0005-0000-0000-000070000000}"/>
    <cellStyle name="60% - Accent4 3" xfId="302" xr:uid="{00000000-0005-0000-0000-000071000000}"/>
    <cellStyle name="60% - Accent4 4" xfId="416" xr:uid="{00000000-0005-0000-0000-000072000000}"/>
    <cellStyle name="60% - Accent4 5" xfId="31" xr:uid="{00000000-0005-0000-0000-000073000000}"/>
    <cellStyle name="60% - Accent5 2" xfId="100" xr:uid="{00000000-0005-0000-0000-000074000000}"/>
    <cellStyle name="60% - Accent5 2 2" xfId="133" xr:uid="{00000000-0005-0000-0000-000075000000}"/>
    <cellStyle name="60% - Accent5 3" xfId="303" xr:uid="{00000000-0005-0000-0000-000076000000}"/>
    <cellStyle name="60% - Accent5 4" xfId="417" xr:uid="{00000000-0005-0000-0000-000077000000}"/>
    <cellStyle name="60% - Accent5 5" xfId="32" xr:uid="{00000000-0005-0000-0000-000078000000}"/>
    <cellStyle name="60% - Accent6 2" xfId="104" xr:uid="{00000000-0005-0000-0000-000079000000}"/>
    <cellStyle name="60% - Accent6 2 2" xfId="134" xr:uid="{00000000-0005-0000-0000-00007A000000}"/>
    <cellStyle name="60% - Accent6 3" xfId="304" xr:uid="{00000000-0005-0000-0000-00007B000000}"/>
    <cellStyle name="60% - Accent6 4" xfId="418" xr:uid="{00000000-0005-0000-0000-00007C000000}"/>
    <cellStyle name="60% - Accent6 5" xfId="33" xr:uid="{00000000-0005-0000-0000-00007D000000}"/>
    <cellStyle name="a1" xfId="1" xr:uid="{00000000-0005-0000-0000-00007E000000}"/>
    <cellStyle name="Accent1 2" xfId="81" xr:uid="{00000000-0005-0000-0000-00007F000000}"/>
    <cellStyle name="Accent1 2 2" xfId="135" xr:uid="{00000000-0005-0000-0000-000080000000}"/>
    <cellStyle name="Accent1 3" xfId="305" xr:uid="{00000000-0005-0000-0000-000081000000}"/>
    <cellStyle name="Accent1 4" xfId="419" xr:uid="{00000000-0005-0000-0000-000082000000}"/>
    <cellStyle name="Accent1 5" xfId="35" xr:uid="{00000000-0005-0000-0000-000083000000}"/>
    <cellStyle name="Accent2 2" xfId="85" xr:uid="{00000000-0005-0000-0000-000084000000}"/>
    <cellStyle name="Accent2 2 2" xfId="136" xr:uid="{00000000-0005-0000-0000-000085000000}"/>
    <cellStyle name="Accent2 3" xfId="306" xr:uid="{00000000-0005-0000-0000-000086000000}"/>
    <cellStyle name="Accent2 4" xfId="420" xr:uid="{00000000-0005-0000-0000-000087000000}"/>
    <cellStyle name="Accent2 5" xfId="36" xr:uid="{00000000-0005-0000-0000-000088000000}"/>
    <cellStyle name="Accent3 2" xfId="89" xr:uid="{00000000-0005-0000-0000-000089000000}"/>
    <cellStyle name="Accent3 2 2" xfId="137" xr:uid="{00000000-0005-0000-0000-00008A000000}"/>
    <cellStyle name="Accent3 3" xfId="307" xr:uid="{00000000-0005-0000-0000-00008B000000}"/>
    <cellStyle name="Accent3 4" xfId="421" xr:uid="{00000000-0005-0000-0000-00008C000000}"/>
    <cellStyle name="Accent3 5" xfId="37" xr:uid="{00000000-0005-0000-0000-00008D000000}"/>
    <cellStyle name="Accent4 2" xfId="93" xr:uid="{00000000-0005-0000-0000-00008E000000}"/>
    <cellStyle name="Accent4 2 2" xfId="138" xr:uid="{00000000-0005-0000-0000-00008F000000}"/>
    <cellStyle name="Accent4 3" xfId="308" xr:uid="{00000000-0005-0000-0000-000090000000}"/>
    <cellStyle name="Accent4 4" xfId="422" xr:uid="{00000000-0005-0000-0000-000091000000}"/>
    <cellStyle name="Accent4 5" xfId="38" xr:uid="{00000000-0005-0000-0000-000092000000}"/>
    <cellStyle name="Accent5 2" xfId="97" xr:uid="{00000000-0005-0000-0000-000093000000}"/>
    <cellStyle name="Accent5 2 2" xfId="139" xr:uid="{00000000-0005-0000-0000-000094000000}"/>
    <cellStyle name="Accent5 3" xfId="309" xr:uid="{00000000-0005-0000-0000-000095000000}"/>
    <cellStyle name="Accent5 4" xfId="423" xr:uid="{00000000-0005-0000-0000-000096000000}"/>
    <cellStyle name="Accent5 5" xfId="39" xr:uid="{00000000-0005-0000-0000-000097000000}"/>
    <cellStyle name="Accent6 2" xfId="101" xr:uid="{00000000-0005-0000-0000-000098000000}"/>
    <cellStyle name="Accent6 2 2" xfId="140" xr:uid="{00000000-0005-0000-0000-000099000000}"/>
    <cellStyle name="Accent6 3" xfId="310" xr:uid="{00000000-0005-0000-0000-00009A000000}"/>
    <cellStyle name="Accent6 4" xfId="424" xr:uid="{00000000-0005-0000-0000-00009B000000}"/>
    <cellStyle name="Accent6 5" xfId="40" xr:uid="{00000000-0005-0000-0000-00009C000000}"/>
    <cellStyle name="Bad 2" xfId="70" xr:uid="{00000000-0005-0000-0000-00009D000000}"/>
    <cellStyle name="Bad 2 2" xfId="141" xr:uid="{00000000-0005-0000-0000-00009E000000}"/>
    <cellStyle name="Bad 3" xfId="311" xr:uid="{00000000-0005-0000-0000-00009F000000}"/>
    <cellStyle name="Bad 4" xfId="425" xr:uid="{00000000-0005-0000-0000-0000A0000000}"/>
    <cellStyle name="Bad 5" xfId="41" xr:uid="{00000000-0005-0000-0000-0000A1000000}"/>
    <cellStyle name="Calculation 2" xfId="74" xr:uid="{00000000-0005-0000-0000-0000A2000000}"/>
    <cellStyle name="Calculation 2 2" xfId="188" xr:uid="{00000000-0005-0000-0000-0000A3000000}"/>
    <cellStyle name="Calculation 2 2 2" xfId="229" xr:uid="{00000000-0005-0000-0000-0000A4000000}"/>
    <cellStyle name="Calculation 2 2 2 2" xfId="238" xr:uid="{00000000-0005-0000-0000-0000A5000000}"/>
    <cellStyle name="Calculation 2 2 2 2 2" xfId="273" xr:uid="{00000000-0005-0000-0000-0000A6000000}"/>
    <cellStyle name="Calculation 2 2 2 2 2 2" xfId="387" xr:uid="{00000000-0005-0000-0000-0000A7000000}"/>
    <cellStyle name="Calculation 2 2 2 2 2 2 2" xfId="567" xr:uid="{00000000-0005-0000-0000-0000A8000000}"/>
    <cellStyle name="Calculation 2 2 2 2 2 2 3" xfId="681" xr:uid="{00000000-0005-0000-0000-0000A9000000}"/>
    <cellStyle name="Calculation 2 2 2 2 2 3" xfId="523" xr:uid="{00000000-0005-0000-0000-0000AA000000}"/>
    <cellStyle name="Calculation 2 2 2 2 2 4" xfId="559" xr:uid="{00000000-0005-0000-0000-0000AB000000}"/>
    <cellStyle name="Calculation 2 2 2 2 3" xfId="717" xr:uid="{00000000-0005-0000-0000-0000AC000000}"/>
    <cellStyle name="Calculation 2 2 2 2 4" xfId="759" xr:uid="{00000000-0005-0000-0000-0000AD000000}"/>
    <cellStyle name="Calculation 2 2 2 3" xfId="248" xr:uid="{00000000-0005-0000-0000-0000AE000000}"/>
    <cellStyle name="Calculation 2 2 2 3 2" xfId="283" xr:uid="{00000000-0005-0000-0000-0000AF000000}"/>
    <cellStyle name="Calculation 2 2 2 3 2 2" xfId="397" xr:uid="{00000000-0005-0000-0000-0000B0000000}"/>
    <cellStyle name="Calculation 2 2 2 3 2 2 2" xfId="562" xr:uid="{00000000-0005-0000-0000-0000B1000000}"/>
    <cellStyle name="Calculation 2 2 2 3 2 2 3" xfId="673" xr:uid="{00000000-0005-0000-0000-0000B2000000}"/>
    <cellStyle name="Calculation 2 2 2 3 2 3" xfId="727" xr:uid="{00000000-0005-0000-0000-0000B3000000}"/>
    <cellStyle name="Calculation 2 2 2 3 2 4" xfId="763" xr:uid="{00000000-0005-0000-0000-0000B4000000}"/>
    <cellStyle name="Calculation 2 2 2 3 3" xfId="715" xr:uid="{00000000-0005-0000-0000-0000B5000000}"/>
    <cellStyle name="Calculation 2 2 2 3 4" xfId="757" xr:uid="{00000000-0005-0000-0000-0000B6000000}"/>
    <cellStyle name="Calculation 2 2 2 4" xfId="268" xr:uid="{00000000-0005-0000-0000-0000B7000000}"/>
    <cellStyle name="Calculation 2 2 2 4 2" xfId="382" xr:uid="{00000000-0005-0000-0000-0000B8000000}"/>
    <cellStyle name="Calculation 2 2 2 4 2 2" xfId="515" xr:uid="{00000000-0005-0000-0000-0000B9000000}"/>
    <cellStyle name="Calculation 2 2 2 4 2 3" xfId="578" xr:uid="{00000000-0005-0000-0000-0000BA000000}"/>
    <cellStyle name="Calculation 2 2 2 4 3" xfId="613" xr:uid="{00000000-0005-0000-0000-0000BB000000}"/>
    <cellStyle name="Calculation 2 2 2 4 4" xfId="552" xr:uid="{00000000-0005-0000-0000-0000BC000000}"/>
    <cellStyle name="Calculation 2 2 2 5" xfId="647" xr:uid="{00000000-0005-0000-0000-0000BD000000}"/>
    <cellStyle name="Calculation 2 2 2 6" xfId="736" xr:uid="{00000000-0005-0000-0000-0000BE000000}"/>
    <cellStyle name="Calculation 2 2 3" xfId="224" xr:uid="{00000000-0005-0000-0000-0000BF000000}"/>
    <cellStyle name="Calculation 2 2 3 2" xfId="243" xr:uid="{00000000-0005-0000-0000-0000C0000000}"/>
    <cellStyle name="Calculation 2 2 3 2 2" xfId="278" xr:uid="{00000000-0005-0000-0000-0000C1000000}"/>
    <cellStyle name="Calculation 2 2 3 2 2 2" xfId="392" xr:uid="{00000000-0005-0000-0000-0000C2000000}"/>
    <cellStyle name="Calculation 2 2 3 2 2 2 2" xfId="565" xr:uid="{00000000-0005-0000-0000-0000C3000000}"/>
    <cellStyle name="Calculation 2 2 3 2 2 2 3" xfId="587" xr:uid="{00000000-0005-0000-0000-0000C4000000}"/>
    <cellStyle name="Calculation 2 2 3 2 2 3" xfId="522" xr:uid="{00000000-0005-0000-0000-0000C5000000}"/>
    <cellStyle name="Calculation 2 2 3 2 2 4" xfId="737" xr:uid="{00000000-0005-0000-0000-0000C6000000}"/>
    <cellStyle name="Calculation 2 2 3 2 3" xfId="716" xr:uid="{00000000-0005-0000-0000-0000C7000000}"/>
    <cellStyle name="Calculation 2 2 3 2 4" xfId="758" xr:uid="{00000000-0005-0000-0000-0000C8000000}"/>
    <cellStyle name="Calculation 2 2 3 3" xfId="260" xr:uid="{00000000-0005-0000-0000-0000C9000000}"/>
    <cellStyle name="Calculation 2 2 3 3 2" xfId="374" xr:uid="{00000000-0005-0000-0000-0000CA000000}"/>
    <cellStyle name="Calculation 2 2 3 3 2 2" xfId="659" xr:uid="{00000000-0005-0000-0000-0000CB000000}"/>
    <cellStyle name="Calculation 2 2 3 3 2 3" xfId="679" xr:uid="{00000000-0005-0000-0000-0000CC000000}"/>
    <cellStyle name="Calculation 2 2 3 3 3" xfId="596" xr:uid="{00000000-0005-0000-0000-0000CD000000}"/>
    <cellStyle name="Calculation 2 2 3 3 4" xfId="700" xr:uid="{00000000-0005-0000-0000-0000CE000000}"/>
    <cellStyle name="Calculation 2 2 3 4" xfId="631" xr:uid="{00000000-0005-0000-0000-0000CF000000}"/>
    <cellStyle name="Calculation 2 2 3 5" xfId="615" xr:uid="{00000000-0005-0000-0000-0000D0000000}"/>
    <cellStyle name="Calculation 2 2 4" xfId="233" xr:uid="{00000000-0005-0000-0000-0000D1000000}"/>
    <cellStyle name="Calculation 2 2 4 2" xfId="265" xr:uid="{00000000-0005-0000-0000-0000D2000000}"/>
    <cellStyle name="Calculation 2 2 4 2 2" xfId="379" xr:uid="{00000000-0005-0000-0000-0000D3000000}"/>
    <cellStyle name="Calculation 2 2 4 2 2 2" xfId="658" xr:uid="{00000000-0005-0000-0000-0000D4000000}"/>
    <cellStyle name="Calculation 2 2 4 2 2 3" xfId="605" xr:uid="{00000000-0005-0000-0000-0000D5000000}"/>
    <cellStyle name="Calculation 2 2 4 2 3" xfId="595" xr:uid="{00000000-0005-0000-0000-0000D6000000}"/>
    <cellStyle name="Calculation 2 2 4 2 4" xfId="534" xr:uid="{00000000-0005-0000-0000-0000D7000000}"/>
    <cellStyle name="Calculation 2 2 4 3" xfId="628" xr:uid="{00000000-0005-0000-0000-0000D8000000}"/>
    <cellStyle name="Calculation 2 2 4 4" xfId="650" xr:uid="{00000000-0005-0000-0000-0000D9000000}"/>
    <cellStyle name="Calculation 2 2 5" xfId="253" xr:uid="{00000000-0005-0000-0000-0000DA000000}"/>
    <cellStyle name="Calculation 2 2 5 2" xfId="367" xr:uid="{00000000-0005-0000-0000-0000DB000000}"/>
    <cellStyle name="Calculation 2 2 5 2 2" xfId="518" xr:uid="{00000000-0005-0000-0000-0000DC000000}"/>
    <cellStyle name="Calculation 2 2 5 2 3" xfId="549" xr:uid="{00000000-0005-0000-0000-0000DD000000}"/>
    <cellStyle name="Calculation 2 2 5 3" xfId="714" xr:uid="{00000000-0005-0000-0000-0000DE000000}"/>
    <cellStyle name="Calculation 2 2 5 4" xfId="756" xr:uid="{00000000-0005-0000-0000-0000DF000000}"/>
    <cellStyle name="Calculation 2 2 6" xfId="535" xr:uid="{00000000-0005-0000-0000-0000E0000000}"/>
    <cellStyle name="Calculation 2 2 7" xfId="651" xr:uid="{00000000-0005-0000-0000-0000E1000000}"/>
    <cellStyle name="Calculation 2 3" xfId="142" xr:uid="{00000000-0005-0000-0000-0000E2000000}"/>
    <cellStyle name="Calculation 2 3 2" xfId="345" xr:uid="{00000000-0005-0000-0000-0000E3000000}"/>
    <cellStyle name="Calculation 2 3 2 2" xfId="612" xr:uid="{00000000-0005-0000-0000-0000E4000000}"/>
    <cellStyle name="Calculation 2 3 2 3" xfId="603" xr:uid="{00000000-0005-0000-0000-0000E5000000}"/>
    <cellStyle name="Calculation 2 3 3" xfId="724" xr:uid="{00000000-0005-0000-0000-0000E6000000}"/>
    <cellStyle name="Calculation 2 3 4" xfId="762" xr:uid="{00000000-0005-0000-0000-0000E7000000}"/>
    <cellStyle name="Calculation 3" xfId="312" xr:uid="{00000000-0005-0000-0000-0000E8000000}"/>
    <cellStyle name="Calculation 3 2" xfId="591" xr:uid="{00000000-0005-0000-0000-0000E9000000}"/>
    <cellStyle name="Calculation 3 3" xfId="721" xr:uid="{00000000-0005-0000-0000-0000EA000000}"/>
    <cellStyle name="Calculation 4" xfId="426" xr:uid="{00000000-0005-0000-0000-0000EB000000}"/>
    <cellStyle name="Calculation 4 2" xfId="676" xr:uid="{00000000-0005-0000-0000-0000EC000000}"/>
    <cellStyle name="Calculation 4 3" xfId="593" xr:uid="{00000000-0005-0000-0000-0000ED000000}"/>
    <cellStyle name="Calculation 5" xfId="42" xr:uid="{00000000-0005-0000-0000-0000EE000000}"/>
    <cellStyle name="Calculation 6" xfId="630" xr:uid="{00000000-0005-0000-0000-0000EF000000}"/>
    <cellStyle name="Calculation 7" xfId="621" xr:uid="{00000000-0005-0000-0000-0000F0000000}"/>
    <cellStyle name="Check Cell 2" xfId="76" xr:uid="{00000000-0005-0000-0000-0000F1000000}"/>
    <cellStyle name="Check Cell 2 2" xfId="143" xr:uid="{00000000-0005-0000-0000-0000F2000000}"/>
    <cellStyle name="Check Cell 3" xfId="313" xr:uid="{00000000-0005-0000-0000-0000F3000000}"/>
    <cellStyle name="Check Cell 4" xfId="427" xr:uid="{00000000-0005-0000-0000-0000F4000000}"/>
    <cellStyle name="Check Cell 5" xfId="43" xr:uid="{00000000-0005-0000-0000-0000F5000000}"/>
    <cellStyle name="Comma" xfId="2" builtinId="3"/>
    <cellStyle name="Comma [0] 2" xfId="111" xr:uid="{00000000-0005-0000-0000-0000F7000000}"/>
    <cellStyle name="Comma [0] 2 2" xfId="145" xr:uid="{00000000-0005-0000-0000-0000F8000000}"/>
    <cellStyle name="Comma [0] 2 3" xfId="146" xr:uid="{00000000-0005-0000-0000-0000F9000000}"/>
    <cellStyle name="Comma [0] 2 3 2" xfId="147" xr:uid="{00000000-0005-0000-0000-0000FA000000}"/>
    <cellStyle name="Comma [0] 2 4" xfId="144" xr:uid="{00000000-0005-0000-0000-0000FB000000}"/>
    <cellStyle name="Comma [0] 3" xfId="116" xr:uid="{00000000-0005-0000-0000-0000FC000000}"/>
    <cellStyle name="Comma 10" xfId="197" xr:uid="{00000000-0005-0000-0000-0000FD000000}"/>
    <cellStyle name="Comma 11" xfId="200" xr:uid="{00000000-0005-0000-0000-0000FE000000}"/>
    <cellStyle name="Comma 12" xfId="201" xr:uid="{00000000-0005-0000-0000-0000FF000000}"/>
    <cellStyle name="Comma 13" xfId="202" xr:uid="{00000000-0005-0000-0000-000000010000}"/>
    <cellStyle name="Comma 14" xfId="206" xr:uid="{00000000-0005-0000-0000-000001010000}"/>
    <cellStyle name="Comma 15" xfId="211" xr:uid="{00000000-0005-0000-0000-000002010000}"/>
    <cellStyle name="Comma 16" xfId="220" xr:uid="{00000000-0005-0000-0000-000003010000}"/>
    <cellStyle name="Comma 17" xfId="221" xr:uid="{00000000-0005-0000-0000-000004010000}"/>
    <cellStyle name="Comma 18" xfId="235" xr:uid="{00000000-0005-0000-0000-000005010000}"/>
    <cellStyle name="Comma 19" xfId="234" xr:uid="{00000000-0005-0000-0000-000006010000}"/>
    <cellStyle name="Comma 2" xfId="3" xr:uid="{00000000-0005-0000-0000-000007010000}"/>
    <cellStyle name="Comma 2 2" xfId="15" xr:uid="{00000000-0005-0000-0000-000008010000}"/>
    <cellStyle name="Comma 2 2 2" xfId="184" xr:uid="{00000000-0005-0000-0000-000009010000}"/>
    <cellStyle name="Comma 2 2 3" xfId="198" xr:uid="{00000000-0005-0000-0000-00000A010000}"/>
    <cellStyle name="Comma 2 2 4" xfId="148" xr:uid="{00000000-0005-0000-0000-00000B010000}"/>
    <cellStyle name="Comma 2 3" xfId="149" xr:uid="{00000000-0005-0000-0000-00000C010000}"/>
    <cellStyle name="Comma 2 3 2" xfId="150" xr:uid="{00000000-0005-0000-0000-00000D010000}"/>
    <cellStyle name="Comma 2 4" xfId="151" xr:uid="{00000000-0005-0000-0000-00000E010000}"/>
    <cellStyle name="Comma 2 5" xfId="181" xr:uid="{00000000-0005-0000-0000-00000F010000}"/>
    <cellStyle name="Comma 20" xfId="314" xr:uid="{00000000-0005-0000-0000-000010010000}"/>
    <cellStyle name="Comma 21" xfId="428" xr:uid="{00000000-0005-0000-0000-000011010000}"/>
    <cellStyle name="Comma 22" xfId="505" xr:uid="{00000000-0005-0000-0000-000012010000}"/>
    <cellStyle name="Comma 23" xfId="506" xr:uid="{00000000-0005-0000-0000-000013010000}"/>
    <cellStyle name="Comma 24" xfId="508" xr:uid="{00000000-0005-0000-0000-000014010000}"/>
    <cellStyle name="Comma 25" xfId="509" xr:uid="{00000000-0005-0000-0000-000015010000}"/>
    <cellStyle name="Comma 26" xfId="474" xr:uid="{00000000-0005-0000-0000-000016010000}"/>
    <cellStyle name="Comma 27" xfId="468" xr:uid="{00000000-0005-0000-0000-000017010000}"/>
    <cellStyle name="Comma 3" xfId="4" xr:uid="{00000000-0005-0000-0000-000018010000}"/>
    <cellStyle name="Comma 3 2" xfId="13" xr:uid="{00000000-0005-0000-0000-000019010000}"/>
    <cellStyle name="Comma 3 2 2" xfId="108" xr:uid="{00000000-0005-0000-0000-00001A010000}"/>
    <cellStyle name="Comma 4" xfId="45" xr:uid="{00000000-0005-0000-0000-00001B010000}"/>
    <cellStyle name="Comma 4 2" xfId="152" xr:uid="{00000000-0005-0000-0000-00001C010000}"/>
    <cellStyle name="Comma 4 3" xfId="205" xr:uid="{00000000-0005-0000-0000-00001D010000}"/>
    <cellStyle name="Comma 4 4" xfId="208" xr:uid="{00000000-0005-0000-0000-00001E010000}"/>
    <cellStyle name="Comma 4 5" xfId="115" xr:uid="{00000000-0005-0000-0000-00001F010000}"/>
    <cellStyle name="Comma 5" xfId="5" xr:uid="{00000000-0005-0000-0000-000020010000}"/>
    <cellStyle name="Comma 5 2" xfId="6" xr:uid="{00000000-0005-0000-0000-000021010000}"/>
    <cellStyle name="Comma 6" xfId="117" xr:uid="{00000000-0005-0000-0000-000022010000}"/>
    <cellStyle name="Comma 7" xfId="183" xr:uid="{00000000-0005-0000-0000-000023010000}"/>
    <cellStyle name="Comma 8" xfId="182" xr:uid="{00000000-0005-0000-0000-000024010000}"/>
    <cellStyle name="Comma 9" xfId="194" xr:uid="{00000000-0005-0000-0000-000025010000}"/>
    <cellStyle name="Explanatory Text 2" xfId="79" xr:uid="{00000000-0005-0000-0000-000026010000}"/>
    <cellStyle name="Explanatory Text 2 2" xfId="153" xr:uid="{00000000-0005-0000-0000-000027010000}"/>
    <cellStyle name="Explanatory Text 3" xfId="315" xr:uid="{00000000-0005-0000-0000-000028010000}"/>
    <cellStyle name="Explanatory Text 4" xfId="429" xr:uid="{00000000-0005-0000-0000-000029010000}"/>
    <cellStyle name="Explanatory Text 5" xfId="46" xr:uid="{00000000-0005-0000-0000-00002A010000}"/>
    <cellStyle name="Good 2" xfId="69" xr:uid="{00000000-0005-0000-0000-00002B010000}"/>
    <cellStyle name="Good 2 2" xfId="154" xr:uid="{00000000-0005-0000-0000-00002C010000}"/>
    <cellStyle name="Good 3" xfId="316" xr:uid="{00000000-0005-0000-0000-00002D010000}"/>
    <cellStyle name="Good 4" xfId="430" xr:uid="{00000000-0005-0000-0000-00002E010000}"/>
    <cellStyle name="Good 5" xfId="47" xr:uid="{00000000-0005-0000-0000-00002F010000}"/>
    <cellStyle name="Heading 1 2" xfId="65" xr:uid="{00000000-0005-0000-0000-000030010000}"/>
    <cellStyle name="Heading 1 2 2" xfId="155" xr:uid="{00000000-0005-0000-0000-000031010000}"/>
    <cellStyle name="Heading 1 3" xfId="317" xr:uid="{00000000-0005-0000-0000-000032010000}"/>
    <cellStyle name="Heading 1 4" xfId="431" xr:uid="{00000000-0005-0000-0000-000033010000}"/>
    <cellStyle name="Heading 1 5" xfId="48" xr:uid="{00000000-0005-0000-0000-000034010000}"/>
    <cellStyle name="Heading 2 2" xfId="66" xr:uid="{00000000-0005-0000-0000-000035010000}"/>
    <cellStyle name="Heading 2 2 2" xfId="156" xr:uid="{00000000-0005-0000-0000-000036010000}"/>
    <cellStyle name="Heading 2 3" xfId="318" xr:uid="{00000000-0005-0000-0000-000037010000}"/>
    <cellStyle name="Heading 2 4" xfId="432" xr:uid="{00000000-0005-0000-0000-000038010000}"/>
    <cellStyle name="Heading 2 5" xfId="49" xr:uid="{00000000-0005-0000-0000-000039010000}"/>
    <cellStyle name="Heading 3 2" xfId="67" xr:uid="{00000000-0005-0000-0000-00003A010000}"/>
    <cellStyle name="Heading 3 2 2" xfId="157" xr:uid="{00000000-0005-0000-0000-00003B010000}"/>
    <cellStyle name="Heading 3 3" xfId="319" xr:uid="{00000000-0005-0000-0000-00003C010000}"/>
    <cellStyle name="Heading 3 4" xfId="433" xr:uid="{00000000-0005-0000-0000-00003D010000}"/>
    <cellStyle name="Heading 3 5" xfId="50" xr:uid="{00000000-0005-0000-0000-00003E010000}"/>
    <cellStyle name="Heading 4 2" xfId="68" xr:uid="{00000000-0005-0000-0000-00003F010000}"/>
    <cellStyle name="Heading 4 2 2" xfId="158" xr:uid="{00000000-0005-0000-0000-000040010000}"/>
    <cellStyle name="Heading 4 3" xfId="320" xr:uid="{00000000-0005-0000-0000-000041010000}"/>
    <cellStyle name="Heading 4 4" xfId="434" xr:uid="{00000000-0005-0000-0000-000042010000}"/>
    <cellStyle name="Heading 4 5" xfId="51" xr:uid="{00000000-0005-0000-0000-000043010000}"/>
    <cellStyle name="Input 2" xfId="72" xr:uid="{00000000-0005-0000-0000-000044010000}"/>
    <cellStyle name="Input 2 2" xfId="187" xr:uid="{00000000-0005-0000-0000-000045010000}"/>
    <cellStyle name="Input 2 2 2" xfId="228" xr:uid="{00000000-0005-0000-0000-000046010000}"/>
    <cellStyle name="Input 2 2 2 2" xfId="237" xr:uid="{00000000-0005-0000-0000-000047010000}"/>
    <cellStyle name="Input 2 2 2 2 2" xfId="272" xr:uid="{00000000-0005-0000-0000-000048010000}"/>
    <cellStyle name="Input 2 2 2 2 2 2" xfId="386" xr:uid="{00000000-0005-0000-0000-000049010000}"/>
    <cellStyle name="Input 2 2 2 2 2 2 2" xfId="582" xr:uid="{00000000-0005-0000-0000-00004A010000}"/>
    <cellStyle name="Input 2 2 2 2 2 2 3" xfId="675" xr:uid="{00000000-0005-0000-0000-00004B010000}"/>
    <cellStyle name="Input 2 2 2 2 2 3" xfId="536" xr:uid="{00000000-0005-0000-0000-00004C010000}"/>
    <cellStyle name="Input 2 2 2 2 2 4" xfId="708" xr:uid="{00000000-0005-0000-0000-00004D010000}"/>
    <cellStyle name="Input 2 2 2 2 3" xfId="530" xr:uid="{00000000-0005-0000-0000-00004E010000}"/>
    <cellStyle name="Input 2 2 2 2 4" xfId="654" xr:uid="{00000000-0005-0000-0000-00004F010000}"/>
    <cellStyle name="Input 2 2 2 3" xfId="247" xr:uid="{00000000-0005-0000-0000-000050010000}"/>
    <cellStyle name="Input 2 2 2 3 2" xfId="282" xr:uid="{00000000-0005-0000-0000-000051010000}"/>
    <cellStyle name="Input 2 2 2 3 2 2" xfId="396" xr:uid="{00000000-0005-0000-0000-000052010000}"/>
    <cellStyle name="Input 2 2 2 3 2 2 2" xfId="580" xr:uid="{00000000-0005-0000-0000-000053010000}"/>
    <cellStyle name="Input 2 2 2 3 2 2 3" xfId="571" xr:uid="{00000000-0005-0000-0000-000054010000}"/>
    <cellStyle name="Input 2 2 2 3 2 3" xfId="722" xr:uid="{00000000-0005-0000-0000-000055010000}"/>
    <cellStyle name="Input 2 2 2 3 2 4" xfId="760" xr:uid="{00000000-0005-0000-0000-000056010000}"/>
    <cellStyle name="Input 2 2 2 3 3" xfId="528" xr:uid="{00000000-0005-0000-0000-000057010000}"/>
    <cellStyle name="Input 2 2 2 3 4" xfId="686" xr:uid="{00000000-0005-0000-0000-000058010000}"/>
    <cellStyle name="Input 2 2 2 4" xfId="267" xr:uid="{00000000-0005-0000-0000-000059010000}"/>
    <cellStyle name="Input 2 2 2 4 2" xfId="381" xr:uid="{00000000-0005-0000-0000-00005A010000}"/>
    <cellStyle name="Input 2 2 2 4 2 2" xfId="553" xr:uid="{00000000-0005-0000-0000-00005B010000}"/>
    <cellStyle name="Input 2 2 2 4 2 3" xfId="627" xr:uid="{00000000-0005-0000-0000-00005C010000}"/>
    <cellStyle name="Input 2 2 2 4 3" xfId="524" xr:uid="{00000000-0005-0000-0000-00005D010000}"/>
    <cellStyle name="Input 2 2 2 4 4" xfId="564" xr:uid="{00000000-0005-0000-0000-00005E010000}"/>
    <cellStyle name="Input 2 2 2 5" xfId="696" xr:uid="{00000000-0005-0000-0000-00005F010000}"/>
    <cellStyle name="Input 2 2 2 6" xfId="744" xr:uid="{00000000-0005-0000-0000-000060010000}"/>
    <cellStyle name="Input 2 2 3" xfId="225" xr:uid="{00000000-0005-0000-0000-000061010000}"/>
    <cellStyle name="Input 2 2 3 2" xfId="244" xr:uid="{00000000-0005-0000-0000-000062010000}"/>
    <cellStyle name="Input 2 2 3 2 2" xfId="279" xr:uid="{00000000-0005-0000-0000-000063010000}"/>
    <cellStyle name="Input 2 2 3 2 2 2" xfId="393" xr:uid="{00000000-0005-0000-0000-000064010000}"/>
    <cellStyle name="Input 2 2 3 2 2 2 2" xfId="512" xr:uid="{00000000-0005-0000-0000-000065010000}"/>
    <cellStyle name="Input 2 2 3 2 2 2 3" xfId="554" xr:uid="{00000000-0005-0000-0000-000066010000}"/>
    <cellStyle name="Input 2 2 3 2 2 3" xfId="570" xr:uid="{00000000-0005-0000-0000-000067010000}"/>
    <cellStyle name="Input 2 2 3 2 2 4" xfId="531" xr:uid="{00000000-0005-0000-0000-000068010000}"/>
    <cellStyle name="Input 2 2 3 2 3" xfId="667" xr:uid="{00000000-0005-0000-0000-000069010000}"/>
    <cellStyle name="Input 2 2 3 2 4" xfId="720" xr:uid="{00000000-0005-0000-0000-00006A010000}"/>
    <cellStyle name="Input 2 2 3 3" xfId="261" xr:uid="{00000000-0005-0000-0000-00006B010000}"/>
    <cellStyle name="Input 2 2 3 3 2" xfId="375" xr:uid="{00000000-0005-0000-0000-00006C010000}"/>
    <cellStyle name="Input 2 2 3 3 2 2" xfId="584" xr:uid="{00000000-0005-0000-0000-00006D010000}"/>
    <cellStyle name="Input 2 2 3 3 2 3" xfId="677" xr:uid="{00000000-0005-0000-0000-00006E010000}"/>
    <cellStyle name="Input 2 2 3 3 3" xfId="544" xr:uid="{00000000-0005-0000-0000-00006F010000}"/>
    <cellStyle name="Input 2 2 3 3 4" xfId="733" xr:uid="{00000000-0005-0000-0000-000070010000}"/>
    <cellStyle name="Input 2 2 3 4" xfId="625" xr:uid="{00000000-0005-0000-0000-000071010000}"/>
    <cellStyle name="Input 2 2 3 5" xfId="734" xr:uid="{00000000-0005-0000-0000-000072010000}"/>
    <cellStyle name="Input 2 2 4" xfId="213" xr:uid="{00000000-0005-0000-0000-000073010000}"/>
    <cellStyle name="Input 2 2 4 2" xfId="264" xr:uid="{00000000-0005-0000-0000-000074010000}"/>
    <cellStyle name="Input 2 2 4 2 2" xfId="378" xr:uid="{00000000-0005-0000-0000-000075010000}"/>
    <cellStyle name="Input 2 2 4 2 2 2" xfId="705" xr:uid="{00000000-0005-0000-0000-000076010000}"/>
    <cellStyle name="Input 2 2 4 2 2 3" xfId="750" xr:uid="{00000000-0005-0000-0000-000077010000}"/>
    <cellStyle name="Input 2 2 4 2 3" xfId="663" xr:uid="{00000000-0005-0000-0000-000078010000}"/>
    <cellStyle name="Input 2 2 4 2 4" xfId="687" xr:uid="{00000000-0005-0000-0000-000079010000}"/>
    <cellStyle name="Input 2 2 4 3" xfId="678" xr:uid="{00000000-0005-0000-0000-00007A010000}"/>
    <cellStyle name="Input 2 2 4 4" xfId="634" xr:uid="{00000000-0005-0000-0000-00007B010000}"/>
    <cellStyle name="Input 2 2 5" xfId="252" xr:uid="{00000000-0005-0000-0000-00007C010000}"/>
    <cellStyle name="Input 2 2 5 2" xfId="366" xr:uid="{00000000-0005-0000-0000-00007D010000}"/>
    <cellStyle name="Input 2 2 5 2 2" xfId="560" xr:uid="{00000000-0005-0000-0000-00007E010000}"/>
    <cellStyle name="Input 2 2 5 2 3" xfId="690" xr:uid="{00000000-0005-0000-0000-00007F010000}"/>
    <cellStyle name="Input 2 2 5 3" xfId="527" xr:uid="{00000000-0005-0000-0000-000080010000}"/>
    <cellStyle name="Input 2 2 5 4" xfId="637" xr:uid="{00000000-0005-0000-0000-000081010000}"/>
    <cellStyle name="Input 2 2 6" xfId="574" xr:uid="{00000000-0005-0000-0000-000082010000}"/>
    <cellStyle name="Input 2 2 7" xfId="607" xr:uid="{00000000-0005-0000-0000-000083010000}"/>
    <cellStyle name="Input 2 3" xfId="159" xr:uid="{00000000-0005-0000-0000-000084010000}"/>
    <cellStyle name="Input 2 3 2" xfId="346" xr:uid="{00000000-0005-0000-0000-000085010000}"/>
    <cellStyle name="Input 2 3 2 2" xfId="548" xr:uid="{00000000-0005-0000-0000-000086010000}"/>
    <cellStyle name="Input 2 3 2 3" xfId="684" xr:uid="{00000000-0005-0000-0000-000087010000}"/>
    <cellStyle name="Input 2 3 3" xfId="568" xr:uid="{00000000-0005-0000-0000-000088010000}"/>
    <cellStyle name="Input 2 3 4" xfId="632" xr:uid="{00000000-0005-0000-0000-000089010000}"/>
    <cellStyle name="Input 3" xfId="321" xr:uid="{00000000-0005-0000-0000-00008A010000}"/>
    <cellStyle name="Input 3 2" xfId="710" xr:uid="{00000000-0005-0000-0000-00008B010000}"/>
    <cellStyle name="Input 3 3" xfId="753" xr:uid="{00000000-0005-0000-0000-00008C010000}"/>
    <cellStyle name="Input 4" xfId="435" xr:uid="{00000000-0005-0000-0000-00008D010000}"/>
    <cellStyle name="Input 4 2" xfId="579" xr:uid="{00000000-0005-0000-0000-00008E010000}"/>
    <cellStyle name="Input 4 3" xfId="671" xr:uid="{00000000-0005-0000-0000-00008F010000}"/>
    <cellStyle name="Input 5" xfId="52" xr:uid="{00000000-0005-0000-0000-000090010000}"/>
    <cellStyle name="Input 6" xfId="572" xr:uid="{00000000-0005-0000-0000-000091010000}"/>
    <cellStyle name="Input 7" xfId="590" xr:uid="{00000000-0005-0000-0000-000092010000}"/>
    <cellStyle name="Linked Cell 2" xfId="75" xr:uid="{00000000-0005-0000-0000-000093010000}"/>
    <cellStyle name="Linked Cell 2 2" xfId="160" xr:uid="{00000000-0005-0000-0000-000094010000}"/>
    <cellStyle name="Linked Cell 3" xfId="322" xr:uid="{00000000-0005-0000-0000-000095010000}"/>
    <cellStyle name="Linked Cell 4" xfId="436" xr:uid="{00000000-0005-0000-0000-000096010000}"/>
    <cellStyle name="Linked Cell 5" xfId="53" xr:uid="{00000000-0005-0000-0000-000097010000}"/>
    <cellStyle name="MS_Arabic" xfId="7" xr:uid="{00000000-0005-0000-0000-000098010000}"/>
    <cellStyle name="Neutral 2" xfId="71" xr:uid="{00000000-0005-0000-0000-000099010000}"/>
    <cellStyle name="Neutral 2 2" xfId="161" xr:uid="{00000000-0005-0000-0000-00009A010000}"/>
    <cellStyle name="Neutral 3" xfId="323" xr:uid="{00000000-0005-0000-0000-00009B010000}"/>
    <cellStyle name="Neutral 4" xfId="437" xr:uid="{00000000-0005-0000-0000-00009C010000}"/>
    <cellStyle name="Neutral 5" xfId="54" xr:uid="{00000000-0005-0000-0000-00009D010000}"/>
    <cellStyle name="Normal" xfId="0" builtinId="0"/>
    <cellStyle name="Normal 10" xfId="767" xr:uid="{00000000-0005-0000-0000-00009F010000}"/>
    <cellStyle name="Normal 11" xfId="768" xr:uid="{A346F4FA-EE97-4169-B203-5D37A1034B87}"/>
    <cellStyle name="Normal 2" xfId="8" xr:uid="{00000000-0005-0000-0000-0000A0010000}"/>
    <cellStyle name="Normal 2 2" xfId="14" xr:uid="{00000000-0005-0000-0000-0000A1010000}"/>
    <cellStyle name="Normal 2 2 2" xfId="163" xr:uid="{00000000-0005-0000-0000-0000A2010000}"/>
    <cellStyle name="Normal 2 2 3" xfId="162" xr:uid="{00000000-0005-0000-0000-0000A3010000}"/>
    <cellStyle name="Normal 2 3" xfId="164" xr:uid="{00000000-0005-0000-0000-0000A4010000}"/>
    <cellStyle name="Normal 2 3 2" xfId="165" xr:uid="{00000000-0005-0000-0000-0000A5010000}"/>
    <cellStyle name="Normal 2 4" xfId="55" xr:uid="{00000000-0005-0000-0000-0000A6010000}"/>
    <cellStyle name="Normal 2 4 2" xfId="195" xr:uid="{00000000-0005-0000-0000-0000A7010000}"/>
    <cellStyle name="Normal 2 4 3" xfId="324" xr:uid="{00000000-0005-0000-0000-0000A8010000}"/>
    <cellStyle name="Normal 2 5" xfId="107" xr:uid="{00000000-0005-0000-0000-0000A9010000}"/>
    <cellStyle name="Normal 3" xfId="9" xr:uid="{00000000-0005-0000-0000-0000AA010000}"/>
    <cellStyle name="Normal 3 2" xfId="114" xr:uid="{00000000-0005-0000-0000-0000AB010000}"/>
    <cellStyle name="Normal 3 3" xfId="204" xr:uid="{00000000-0005-0000-0000-0000AC010000}"/>
    <cellStyle name="Normal 3 3 2" xfId="358" xr:uid="{00000000-0005-0000-0000-0000AD010000}"/>
    <cellStyle name="Normal 3 3 2 2" xfId="498" xr:uid="{00000000-0005-0000-0000-0000AE010000}"/>
    <cellStyle name="Normal 3 3 3" xfId="466" xr:uid="{00000000-0005-0000-0000-0000AF010000}"/>
    <cellStyle name="Normal 3 4" xfId="106" xr:uid="{00000000-0005-0000-0000-0000B0010000}"/>
    <cellStyle name="Normal 3 5" xfId="61" xr:uid="{00000000-0005-0000-0000-0000B1010000}"/>
    <cellStyle name="Normal 38 4" xfId="166" xr:uid="{00000000-0005-0000-0000-0000B2010000}"/>
    <cellStyle name="Normal 4" xfId="10" xr:uid="{00000000-0005-0000-0000-0000B3010000}"/>
    <cellStyle name="Normal 4 2" xfId="167" xr:uid="{00000000-0005-0000-0000-0000B4010000}"/>
    <cellStyle name="Normal 4 2 2" xfId="215" xr:uid="{00000000-0005-0000-0000-0000B5010000}"/>
    <cellStyle name="Normal 4 2 2 2" xfId="360" xr:uid="{00000000-0005-0000-0000-0000B6010000}"/>
    <cellStyle name="Normal 4 2 2 2 2" xfId="500" xr:uid="{00000000-0005-0000-0000-0000B7010000}"/>
    <cellStyle name="Normal 4 2 2 3" xfId="469" xr:uid="{00000000-0005-0000-0000-0000B8010000}"/>
    <cellStyle name="Normal 4 2 3" xfId="347" xr:uid="{00000000-0005-0000-0000-0000B9010000}"/>
    <cellStyle name="Normal 4 2 3 2" xfId="490" xr:uid="{00000000-0005-0000-0000-0000BA010000}"/>
    <cellStyle name="Normal 4 2 4" xfId="458" xr:uid="{00000000-0005-0000-0000-0000BB010000}"/>
    <cellStyle name="Normal 4 3" xfId="185" xr:uid="{00000000-0005-0000-0000-0000BC010000}"/>
    <cellStyle name="Normal 4 3 2" xfId="217" xr:uid="{00000000-0005-0000-0000-0000BD010000}"/>
    <cellStyle name="Normal 4 3 2 2" xfId="362" xr:uid="{00000000-0005-0000-0000-0000BE010000}"/>
    <cellStyle name="Normal 4 3 2 2 2" xfId="502" xr:uid="{00000000-0005-0000-0000-0000BF010000}"/>
    <cellStyle name="Normal 4 3 2 3" xfId="471" xr:uid="{00000000-0005-0000-0000-0000C0010000}"/>
    <cellStyle name="Normal 4 3 3" xfId="353" xr:uid="{00000000-0005-0000-0000-0000C1010000}"/>
    <cellStyle name="Normal 4 3 3 2" xfId="493" xr:uid="{00000000-0005-0000-0000-0000C2010000}"/>
    <cellStyle name="Normal 4 3 4" xfId="461" xr:uid="{00000000-0005-0000-0000-0000C3010000}"/>
    <cellStyle name="Normal 4 4" xfId="199" xr:uid="{00000000-0005-0000-0000-0000C4010000}"/>
    <cellStyle name="Normal 4 4 2" xfId="356" xr:uid="{00000000-0005-0000-0000-0000C5010000}"/>
    <cellStyle name="Normal 4 4 2 2" xfId="496" xr:uid="{00000000-0005-0000-0000-0000C6010000}"/>
    <cellStyle name="Normal 4 4 3" xfId="464" xr:uid="{00000000-0005-0000-0000-0000C7010000}"/>
    <cellStyle name="Normal 4 5" xfId="105" xr:uid="{00000000-0005-0000-0000-0000C8010000}"/>
    <cellStyle name="Normal 4 5 2" xfId="344" xr:uid="{00000000-0005-0000-0000-0000C9010000}"/>
    <cellStyle name="Normal 4 5 2 2" xfId="489" xr:uid="{00000000-0005-0000-0000-0000CA010000}"/>
    <cellStyle name="Normal 4 5 3" xfId="457" xr:uid="{00000000-0005-0000-0000-0000CB010000}"/>
    <cellStyle name="Normal 4 6" xfId="330" xr:uid="{00000000-0005-0000-0000-0000CC010000}"/>
    <cellStyle name="Normal 4 6 2" xfId="475" xr:uid="{00000000-0005-0000-0000-0000CD010000}"/>
    <cellStyle name="Normal 4 7" xfId="443" xr:uid="{00000000-0005-0000-0000-0000CE010000}"/>
    <cellStyle name="Normal 4 8" xfId="63" xr:uid="{00000000-0005-0000-0000-0000CF010000}"/>
    <cellStyle name="Normal 40" xfId="168" xr:uid="{00000000-0005-0000-0000-0000D0010000}"/>
    <cellStyle name="Normal 40 2" xfId="169" xr:uid="{00000000-0005-0000-0000-0000D1010000}"/>
    <cellStyle name="Normal 40 2 2" xfId="170" xr:uid="{00000000-0005-0000-0000-0000D2010000}"/>
    <cellStyle name="Normal 47" xfId="171" xr:uid="{00000000-0005-0000-0000-0000D3010000}"/>
    <cellStyle name="Normal 49" xfId="172" xr:uid="{00000000-0005-0000-0000-0000D4010000}"/>
    <cellStyle name="Normal 5" xfId="11" xr:uid="{00000000-0005-0000-0000-0000D5010000}"/>
    <cellStyle name="Normal 5 2" xfId="173" xr:uid="{00000000-0005-0000-0000-0000D6010000}"/>
    <cellStyle name="Normal 5 2 2" xfId="216" xr:uid="{00000000-0005-0000-0000-0000D7010000}"/>
    <cellStyle name="Normal 5 2 2 2" xfId="361" xr:uid="{00000000-0005-0000-0000-0000D8010000}"/>
    <cellStyle name="Normal 5 2 2 2 2" xfId="501" xr:uid="{00000000-0005-0000-0000-0000D9010000}"/>
    <cellStyle name="Normal 5 2 2 3" xfId="470" xr:uid="{00000000-0005-0000-0000-0000DA010000}"/>
    <cellStyle name="Normal 5 2 3" xfId="348" xr:uid="{00000000-0005-0000-0000-0000DB010000}"/>
    <cellStyle name="Normal 5 2 3 2" xfId="491" xr:uid="{00000000-0005-0000-0000-0000DC010000}"/>
    <cellStyle name="Normal 5 2 4" xfId="459" xr:uid="{00000000-0005-0000-0000-0000DD010000}"/>
    <cellStyle name="Normal 5 3" xfId="189" xr:uid="{00000000-0005-0000-0000-0000DE010000}"/>
    <cellStyle name="Normal 5 3 2" xfId="218" xr:uid="{00000000-0005-0000-0000-0000DF010000}"/>
    <cellStyle name="Normal 5 3 2 2" xfId="363" xr:uid="{00000000-0005-0000-0000-0000E0010000}"/>
    <cellStyle name="Normal 5 3 2 2 2" xfId="503" xr:uid="{00000000-0005-0000-0000-0000E1010000}"/>
    <cellStyle name="Normal 5 3 2 3" xfId="472" xr:uid="{00000000-0005-0000-0000-0000E2010000}"/>
    <cellStyle name="Normal 5 3 3" xfId="354" xr:uid="{00000000-0005-0000-0000-0000E3010000}"/>
    <cellStyle name="Normal 5 3 3 2" xfId="494" xr:uid="{00000000-0005-0000-0000-0000E4010000}"/>
    <cellStyle name="Normal 5 3 4" xfId="462" xr:uid="{00000000-0005-0000-0000-0000E5010000}"/>
    <cellStyle name="Normal 5 4" xfId="203" xr:uid="{00000000-0005-0000-0000-0000E6010000}"/>
    <cellStyle name="Normal 5 4 2" xfId="357" xr:uid="{00000000-0005-0000-0000-0000E7010000}"/>
    <cellStyle name="Normal 5 4 2 2" xfId="497" xr:uid="{00000000-0005-0000-0000-0000E8010000}"/>
    <cellStyle name="Normal 5 4 3" xfId="465" xr:uid="{00000000-0005-0000-0000-0000E9010000}"/>
    <cellStyle name="Normal 52" xfId="174" xr:uid="{00000000-0005-0000-0000-0000EA010000}"/>
    <cellStyle name="Normal 6" xfId="193" xr:uid="{00000000-0005-0000-0000-0000EB010000}"/>
    <cellStyle name="Normal 7" xfId="207" xr:uid="{00000000-0005-0000-0000-0000EC010000}"/>
    <cellStyle name="Normal 8" xfId="286" xr:uid="{00000000-0005-0000-0000-0000ED010000}"/>
    <cellStyle name="Normal 9" xfId="400" xr:uid="{00000000-0005-0000-0000-0000EE010000}"/>
    <cellStyle name="Normal 9 2" xfId="507" xr:uid="{00000000-0005-0000-0000-0000EF010000}"/>
    <cellStyle name="Normal_الأصلية والمناقلات" xfId="12" xr:uid="{00000000-0005-0000-0000-0000F0010000}"/>
    <cellStyle name="Note 2" xfId="78" xr:uid="{00000000-0005-0000-0000-0000F1010000}"/>
    <cellStyle name="Note 2 2" xfId="186" xr:uid="{00000000-0005-0000-0000-0000F2010000}"/>
    <cellStyle name="Note 2 2 2" xfId="227" xr:uid="{00000000-0005-0000-0000-0000F3010000}"/>
    <cellStyle name="Note 2 2 2 2" xfId="236" xr:uid="{00000000-0005-0000-0000-0000F4010000}"/>
    <cellStyle name="Note 2 2 2 2 2" xfId="271" xr:uid="{00000000-0005-0000-0000-0000F5010000}"/>
    <cellStyle name="Note 2 2 2 2 2 2" xfId="385" xr:uid="{00000000-0005-0000-0000-0000F6010000}"/>
    <cellStyle name="Note 2 2 2 2 2 2 2" xfId="657" xr:uid="{00000000-0005-0000-0000-0000F7010000}"/>
    <cellStyle name="Note 2 2 2 2 2 2 3" xfId="648" xr:uid="{00000000-0005-0000-0000-0000F8010000}"/>
    <cellStyle name="Note 2 2 2 2 2 3" xfId="576" xr:uid="{00000000-0005-0000-0000-0000F9010000}"/>
    <cellStyle name="Note 2 2 2 2 2 4" xfId="682" xr:uid="{00000000-0005-0000-0000-0000FA010000}"/>
    <cellStyle name="Note 2 2 2 2 3" xfId="546" xr:uid="{00000000-0005-0000-0000-0000FB010000}"/>
    <cellStyle name="Note 2 2 2 2 4" xfId="610" xr:uid="{00000000-0005-0000-0000-0000FC010000}"/>
    <cellStyle name="Note 2 2 2 3" xfId="246" xr:uid="{00000000-0005-0000-0000-0000FD010000}"/>
    <cellStyle name="Note 2 2 2 3 2" xfId="281" xr:uid="{00000000-0005-0000-0000-0000FE010000}"/>
    <cellStyle name="Note 2 2 2 3 2 2" xfId="395" xr:uid="{00000000-0005-0000-0000-0000FF010000}"/>
    <cellStyle name="Note 2 2 2 3 2 2 2" xfId="655" xr:uid="{00000000-0005-0000-0000-000000020000}"/>
    <cellStyle name="Note 2 2 2 3 2 2 3" xfId="556" xr:uid="{00000000-0005-0000-0000-000001020000}"/>
    <cellStyle name="Note 2 2 2 3 2 3" xfId="521" xr:uid="{00000000-0005-0000-0000-000002020000}"/>
    <cellStyle name="Note 2 2 2 3 2 4" xfId="670" xr:uid="{00000000-0005-0000-0000-000003020000}"/>
    <cellStyle name="Note 2 2 2 3 3" xfId="542" xr:uid="{00000000-0005-0000-0000-000004020000}"/>
    <cellStyle name="Note 2 2 2 3 4" xfId="563" xr:uid="{00000000-0005-0000-0000-000005020000}"/>
    <cellStyle name="Note 2 2 2 4" xfId="266" xr:uid="{00000000-0005-0000-0000-000006020000}"/>
    <cellStyle name="Note 2 2 2 4 2" xfId="380" xr:uid="{00000000-0005-0000-0000-000007020000}"/>
    <cellStyle name="Note 2 2 2 4 2 2" xfId="583" xr:uid="{00000000-0005-0000-0000-000008020000}"/>
    <cellStyle name="Note 2 2 2 4 2 3" xfId="520" xr:uid="{00000000-0005-0000-0000-000009020000}"/>
    <cellStyle name="Note 2 2 2 4 3" xfId="551" xr:uid="{00000000-0005-0000-0000-00000A020000}"/>
    <cellStyle name="Note 2 2 2 4 4" xfId="730" xr:uid="{00000000-0005-0000-0000-00000B020000}"/>
    <cellStyle name="Note 2 2 2 5" xfId="642" xr:uid="{00000000-0005-0000-0000-00000C020000}"/>
    <cellStyle name="Note 2 2 2 6" xfId="606" xr:uid="{00000000-0005-0000-0000-00000D020000}"/>
    <cellStyle name="Note 2 2 3" xfId="226" xr:uid="{00000000-0005-0000-0000-00000E020000}"/>
    <cellStyle name="Note 2 2 3 2" xfId="245" xr:uid="{00000000-0005-0000-0000-00000F020000}"/>
    <cellStyle name="Note 2 2 3 2 2" xfId="280" xr:uid="{00000000-0005-0000-0000-000010020000}"/>
    <cellStyle name="Note 2 2 3 2 2 2" xfId="394" xr:uid="{00000000-0005-0000-0000-000011020000}"/>
    <cellStyle name="Note 2 2 3 2 2 2 2" xfId="702" xr:uid="{00000000-0005-0000-0000-000012020000}"/>
    <cellStyle name="Note 2 2 3 2 2 2 3" xfId="747" xr:uid="{00000000-0005-0000-0000-000013020000}"/>
    <cellStyle name="Note 2 2 3 2 2 3" xfId="538" xr:uid="{00000000-0005-0000-0000-000014020000}"/>
    <cellStyle name="Note 2 2 3 2 2 4" xfId="569" xr:uid="{00000000-0005-0000-0000-000015020000}"/>
    <cellStyle name="Note 2 2 3 2 3" xfId="599" xr:uid="{00000000-0005-0000-0000-000016020000}"/>
    <cellStyle name="Note 2 2 3 2 4" xfId="629" xr:uid="{00000000-0005-0000-0000-000017020000}"/>
    <cellStyle name="Note 2 2 3 3" xfId="262" xr:uid="{00000000-0005-0000-0000-000018020000}"/>
    <cellStyle name="Note 2 2 3 3 2" xfId="376" xr:uid="{00000000-0005-0000-0000-000019020000}"/>
    <cellStyle name="Note 2 2 3 3 2 2" xfId="555" xr:uid="{00000000-0005-0000-0000-00001A020000}"/>
    <cellStyle name="Note 2 2 3 3 2 3" xfId="566" xr:uid="{00000000-0005-0000-0000-00001B020000}"/>
    <cellStyle name="Note 2 2 3 3 3" xfId="525" xr:uid="{00000000-0005-0000-0000-00001C020000}"/>
    <cellStyle name="Note 2 2 3 3 4" xfId="640" xr:uid="{00000000-0005-0000-0000-00001D020000}"/>
    <cellStyle name="Note 2 2 3 4" xfId="692" xr:uid="{00000000-0005-0000-0000-00001E020000}"/>
    <cellStyle name="Note 2 2 3 5" xfId="741" xr:uid="{00000000-0005-0000-0000-00001F020000}"/>
    <cellStyle name="Note 2 2 4" xfId="232" xr:uid="{00000000-0005-0000-0000-000020020000}"/>
    <cellStyle name="Note 2 2 4 2" xfId="263" xr:uid="{00000000-0005-0000-0000-000021020000}"/>
    <cellStyle name="Note 2 2 4 2 2" xfId="377" xr:uid="{00000000-0005-0000-0000-000022020000}"/>
    <cellStyle name="Note 2 2 4 2 2 2" xfId="516" xr:uid="{00000000-0005-0000-0000-000023020000}"/>
    <cellStyle name="Note 2 2 4 2 2 3" xfId="573" xr:uid="{00000000-0005-0000-0000-000024020000}"/>
    <cellStyle name="Note 2 2 4 2 3" xfId="712" xr:uid="{00000000-0005-0000-0000-000025020000}"/>
    <cellStyle name="Note 2 2 4 2 4" xfId="754" xr:uid="{00000000-0005-0000-0000-000026020000}"/>
    <cellStyle name="Note 2 2 4 3" xfId="644" xr:uid="{00000000-0005-0000-0000-000027020000}"/>
    <cellStyle name="Note 2 2 4 4" xfId="718" xr:uid="{00000000-0005-0000-0000-000028020000}"/>
    <cellStyle name="Note 2 2 5" xfId="251" xr:uid="{00000000-0005-0000-0000-000029020000}"/>
    <cellStyle name="Note 2 2 5 2" xfId="365" xr:uid="{00000000-0005-0000-0000-00002A020000}"/>
    <cellStyle name="Note 2 2 5 2 2" xfId="586" xr:uid="{00000000-0005-0000-0000-00002B020000}"/>
    <cellStyle name="Note 2 2 5 2 3" xfId="620" xr:uid="{00000000-0005-0000-0000-00002C020000}"/>
    <cellStyle name="Note 2 2 5 3" xfId="541" xr:uid="{00000000-0005-0000-0000-00002D020000}"/>
    <cellStyle name="Note 2 2 5 4" xfId="62" xr:uid="{00000000-0005-0000-0000-00002E020000}"/>
    <cellStyle name="Note 2 2 6" xfId="616" xr:uid="{00000000-0005-0000-0000-00002F020000}"/>
    <cellStyle name="Note 2 2 7" xfId="537" xr:uid="{00000000-0005-0000-0000-000030020000}"/>
    <cellStyle name="Note 2 3" xfId="175" xr:uid="{00000000-0005-0000-0000-000031020000}"/>
    <cellStyle name="Note 2 3 2" xfId="349" xr:uid="{00000000-0005-0000-0000-000032020000}"/>
    <cellStyle name="Note 2 3 2 2" xfId="662" xr:uid="{00000000-0005-0000-0000-000033020000}"/>
    <cellStyle name="Note 2 3 2 3" xfId="674" xr:uid="{00000000-0005-0000-0000-000034020000}"/>
    <cellStyle name="Note 2 3 3" xfId="723" xr:uid="{00000000-0005-0000-0000-000035020000}"/>
    <cellStyle name="Note 2 3 4" xfId="761" xr:uid="{00000000-0005-0000-0000-000036020000}"/>
    <cellStyle name="Note 2 4" xfId="331" xr:uid="{00000000-0005-0000-0000-000037020000}"/>
    <cellStyle name="Note 2 4 2" xfId="476" xr:uid="{00000000-0005-0000-0000-000038020000}"/>
    <cellStyle name="Note 2 5" xfId="444" xr:uid="{00000000-0005-0000-0000-000039020000}"/>
    <cellStyle name="Note 3" xfId="176" xr:uid="{00000000-0005-0000-0000-00003A020000}"/>
    <cellStyle name="Note 3 2" xfId="190" xr:uid="{00000000-0005-0000-0000-00003B020000}"/>
    <cellStyle name="Note 3 2 2" xfId="219" xr:uid="{00000000-0005-0000-0000-00003C020000}"/>
    <cellStyle name="Note 3 2 2 2" xfId="364" xr:uid="{00000000-0005-0000-0000-00003D020000}"/>
    <cellStyle name="Note 3 2 2 2 2" xfId="504" xr:uid="{00000000-0005-0000-0000-00003E020000}"/>
    <cellStyle name="Note 3 2 2 3" xfId="473" xr:uid="{00000000-0005-0000-0000-00003F020000}"/>
    <cellStyle name="Note 3 2 3" xfId="355" xr:uid="{00000000-0005-0000-0000-000040020000}"/>
    <cellStyle name="Note 3 2 3 2" xfId="495" xr:uid="{00000000-0005-0000-0000-000041020000}"/>
    <cellStyle name="Note 3 2 4" xfId="463" xr:uid="{00000000-0005-0000-0000-000042020000}"/>
    <cellStyle name="Note 3 3" xfId="209" xr:uid="{00000000-0005-0000-0000-000043020000}"/>
    <cellStyle name="Note 3 3 2" xfId="359" xr:uid="{00000000-0005-0000-0000-000044020000}"/>
    <cellStyle name="Note 3 3 2 2" xfId="499" xr:uid="{00000000-0005-0000-0000-000045020000}"/>
    <cellStyle name="Note 3 3 3" xfId="467" xr:uid="{00000000-0005-0000-0000-000046020000}"/>
    <cellStyle name="Note 3 4" xfId="350" xr:uid="{00000000-0005-0000-0000-000047020000}"/>
    <cellStyle name="Note 3 4 2" xfId="492" xr:uid="{00000000-0005-0000-0000-000048020000}"/>
    <cellStyle name="Note 3 5" xfId="460" xr:uid="{00000000-0005-0000-0000-000049020000}"/>
    <cellStyle name="Note 4" xfId="325" xr:uid="{00000000-0005-0000-0000-00004A020000}"/>
    <cellStyle name="Note 4 2" xfId="685" xr:uid="{00000000-0005-0000-0000-00004B020000}"/>
    <cellStyle name="Note 4 3" xfId="652" xr:uid="{00000000-0005-0000-0000-00004C020000}"/>
    <cellStyle name="Note 5" xfId="438" xr:uid="{00000000-0005-0000-0000-00004D020000}"/>
    <cellStyle name="Note 5 2" xfId="699" xr:uid="{00000000-0005-0000-0000-00004E020000}"/>
    <cellStyle name="Note 5 3" xfId="745" xr:uid="{00000000-0005-0000-0000-00004F020000}"/>
    <cellStyle name="Note 6" xfId="56" xr:uid="{00000000-0005-0000-0000-000050020000}"/>
    <cellStyle name="Note 7" xfId="688" xr:uid="{00000000-0005-0000-0000-000051020000}"/>
    <cellStyle name="Note 8" xfId="726" xr:uid="{00000000-0005-0000-0000-000052020000}"/>
    <cellStyle name="Output 2" xfId="73" xr:uid="{00000000-0005-0000-0000-000053020000}"/>
    <cellStyle name="Output 2 2" xfId="191" xr:uid="{00000000-0005-0000-0000-000054020000}"/>
    <cellStyle name="Output 2 2 2" xfId="230" xr:uid="{00000000-0005-0000-0000-000055020000}"/>
    <cellStyle name="Output 2 2 2 2" xfId="239" xr:uid="{00000000-0005-0000-0000-000056020000}"/>
    <cellStyle name="Output 2 2 2 2 2" xfId="274" xr:uid="{00000000-0005-0000-0000-000057020000}"/>
    <cellStyle name="Output 2 2 2 2 2 2" xfId="388" xr:uid="{00000000-0005-0000-0000-000058020000}"/>
    <cellStyle name="Output 2 2 2 2 2 2 2" xfId="513" xr:uid="{00000000-0005-0000-0000-000059020000}"/>
    <cellStyle name="Output 2 2 2 2 2 2 3" xfId="558" xr:uid="{00000000-0005-0000-0000-00005A020000}"/>
    <cellStyle name="Output 2 2 2 2 2 3" xfId="575" xr:uid="{00000000-0005-0000-0000-00005B020000}"/>
    <cellStyle name="Output 2 2 2 2 2 4" xfId="735" xr:uid="{00000000-0005-0000-0000-00005C020000}"/>
    <cellStyle name="Output 2 2 2 2 3" xfId="668" xr:uid="{00000000-0005-0000-0000-00005D020000}"/>
    <cellStyle name="Output 2 2 2 2 4" xfId="624" xr:uid="{00000000-0005-0000-0000-00005E020000}"/>
    <cellStyle name="Output 2 2 2 3" xfId="249" xr:uid="{00000000-0005-0000-0000-00005F020000}"/>
    <cellStyle name="Output 2 2 2 3 2" xfId="284" xr:uid="{00000000-0005-0000-0000-000060020000}"/>
    <cellStyle name="Output 2 2 2 3 2 2" xfId="398" xr:uid="{00000000-0005-0000-0000-000061020000}"/>
    <cellStyle name="Output 2 2 2 3 2 2 2" xfId="511" xr:uid="{00000000-0005-0000-0000-000062020000}"/>
    <cellStyle name="Output 2 2 2 3 2 2 3" xfId="533" xr:uid="{00000000-0005-0000-0000-000063020000}"/>
    <cellStyle name="Output 2 2 2 3 2 3" xfId="740" xr:uid="{00000000-0005-0000-0000-000064020000}"/>
    <cellStyle name="Output 2 2 2 3 2 4" xfId="766" xr:uid="{00000000-0005-0000-0000-000065020000}"/>
    <cellStyle name="Output 2 2 2 3 3" xfId="666" xr:uid="{00000000-0005-0000-0000-000066020000}"/>
    <cellStyle name="Output 2 2 2 3 4" xfId="719" xr:uid="{00000000-0005-0000-0000-000067020000}"/>
    <cellStyle name="Output 2 2 2 4" xfId="269" xr:uid="{00000000-0005-0000-0000-000068020000}"/>
    <cellStyle name="Output 2 2 2 4 2" xfId="383" xr:uid="{00000000-0005-0000-0000-000069020000}"/>
    <cellStyle name="Output 2 2 2 4 2 2" xfId="514" xr:uid="{00000000-0005-0000-0000-00006A020000}"/>
    <cellStyle name="Output 2 2 2 4 2 3" xfId="589" xr:uid="{00000000-0005-0000-0000-00006B020000}"/>
    <cellStyle name="Output 2 2 2 4 3" xfId="608" xr:uid="{00000000-0005-0000-0000-00006C020000}"/>
    <cellStyle name="Output 2 2 2 4 4" xfId="672" xr:uid="{00000000-0005-0000-0000-00006D020000}"/>
    <cellStyle name="Output 2 2 2 5" xfId="633" xr:uid="{00000000-0005-0000-0000-00006E020000}"/>
    <cellStyle name="Output 2 2 2 6" xfId="643" xr:uid="{00000000-0005-0000-0000-00006F020000}"/>
    <cellStyle name="Output 2 2 3" xfId="223" xr:uid="{00000000-0005-0000-0000-000070020000}"/>
    <cellStyle name="Output 2 2 3 2" xfId="242" xr:uid="{00000000-0005-0000-0000-000071020000}"/>
    <cellStyle name="Output 2 2 3 2 2" xfId="277" xr:uid="{00000000-0005-0000-0000-000072020000}"/>
    <cellStyle name="Output 2 2 3 2 2 2" xfId="391" xr:uid="{00000000-0005-0000-0000-000073020000}"/>
    <cellStyle name="Output 2 2 3 2 2 2 2" xfId="581" xr:uid="{00000000-0005-0000-0000-000074020000}"/>
    <cellStyle name="Output 2 2 3 2 2 2 3" xfId="547" xr:uid="{00000000-0005-0000-0000-000075020000}"/>
    <cellStyle name="Output 2 2 3 2 2 3" xfId="594" xr:uid="{00000000-0005-0000-0000-000076020000}"/>
    <cellStyle name="Output 2 2 3 2 2 4" xfId="649" xr:uid="{00000000-0005-0000-0000-000077020000}"/>
    <cellStyle name="Output 2 2 3 2 3" xfId="529" xr:uid="{00000000-0005-0000-0000-000078020000}"/>
    <cellStyle name="Output 2 2 3 2 4" xfId="577" xr:uid="{00000000-0005-0000-0000-000079020000}"/>
    <cellStyle name="Output 2 2 3 3" xfId="259" xr:uid="{00000000-0005-0000-0000-00007A020000}"/>
    <cellStyle name="Output 2 2 3 3 2" xfId="373" xr:uid="{00000000-0005-0000-0000-00007B020000}"/>
    <cellStyle name="Output 2 2 3 3 2 2" xfId="706" xr:uid="{00000000-0005-0000-0000-00007C020000}"/>
    <cellStyle name="Output 2 2 3 3 2 3" xfId="751" xr:uid="{00000000-0005-0000-0000-00007D020000}"/>
    <cellStyle name="Output 2 2 3 3 3" xfId="664" xr:uid="{00000000-0005-0000-0000-00007E020000}"/>
    <cellStyle name="Output 2 2 3 3 4" xfId="510" xr:uid="{00000000-0005-0000-0000-00007F020000}"/>
    <cellStyle name="Output 2 2 3 4" xfId="646" xr:uid="{00000000-0005-0000-0000-000080020000}"/>
    <cellStyle name="Output 2 2 3 5" xfId="34" xr:uid="{00000000-0005-0000-0000-000081020000}"/>
    <cellStyle name="Output 2 2 4" xfId="212" xr:uid="{00000000-0005-0000-0000-000082020000}"/>
    <cellStyle name="Output 2 2 4 2" xfId="256" xr:uid="{00000000-0005-0000-0000-000083020000}"/>
    <cellStyle name="Output 2 2 4 2 2" xfId="370" xr:uid="{00000000-0005-0000-0000-000084020000}"/>
    <cellStyle name="Output 2 2 4 2 2 2" xfId="585" xr:uid="{00000000-0005-0000-0000-000085020000}"/>
    <cellStyle name="Output 2 2 4 2 2 3" xfId="645" xr:uid="{00000000-0005-0000-0000-000086020000}"/>
    <cellStyle name="Output 2 2 4 2 3" xfId="540" xr:uid="{00000000-0005-0000-0000-000087020000}"/>
    <cellStyle name="Output 2 2 4 2 4" xfId="698" xr:uid="{00000000-0005-0000-0000-000088020000}"/>
    <cellStyle name="Output 2 2 4 3" xfId="669" xr:uid="{00000000-0005-0000-0000-000089020000}"/>
    <cellStyle name="Output 2 2 4 4" xfId="618" xr:uid="{00000000-0005-0000-0000-00008A020000}"/>
    <cellStyle name="Output 2 2 5" xfId="254" xr:uid="{00000000-0005-0000-0000-00008B020000}"/>
    <cellStyle name="Output 2 2 5 2" xfId="368" xr:uid="{00000000-0005-0000-0000-00008C020000}"/>
    <cellStyle name="Output 2 2 5 2 2" xfId="707" xr:uid="{00000000-0005-0000-0000-00008D020000}"/>
    <cellStyle name="Output 2 2 5 2 3" xfId="752" xr:uid="{00000000-0005-0000-0000-00008E020000}"/>
    <cellStyle name="Output 2 2 5 3" xfId="665" xr:uid="{00000000-0005-0000-0000-00008F020000}"/>
    <cellStyle name="Output 2 2 5 4" xfId="592" xr:uid="{00000000-0005-0000-0000-000090020000}"/>
    <cellStyle name="Output 2 2 6" xfId="614" xr:uid="{00000000-0005-0000-0000-000091020000}"/>
    <cellStyle name="Output 2 2 7" xfId="626" xr:uid="{00000000-0005-0000-0000-000092020000}"/>
    <cellStyle name="Output 2 3" xfId="177" xr:uid="{00000000-0005-0000-0000-000093020000}"/>
    <cellStyle name="Output 2 3 2" xfId="351" xr:uid="{00000000-0005-0000-0000-000094020000}"/>
    <cellStyle name="Output 2 3 2 2" xfId="545" xr:uid="{00000000-0005-0000-0000-000095020000}"/>
    <cellStyle name="Output 2 3 2 3" xfId="691" xr:uid="{00000000-0005-0000-0000-000096020000}"/>
    <cellStyle name="Output 2 3 3" xfId="683" xr:uid="{00000000-0005-0000-0000-000097020000}"/>
    <cellStyle name="Output 2 3 4" xfId="693" xr:uid="{00000000-0005-0000-0000-000098020000}"/>
    <cellStyle name="Output 3" xfId="326" xr:uid="{00000000-0005-0000-0000-000099020000}"/>
    <cellStyle name="Output 3 2" xfId="636" xr:uid="{00000000-0005-0000-0000-00009A020000}"/>
    <cellStyle name="Output 3 3" xfId="623" xr:uid="{00000000-0005-0000-0000-00009B020000}"/>
    <cellStyle name="Output 4" xfId="439" xr:uid="{00000000-0005-0000-0000-00009C020000}"/>
    <cellStyle name="Output 4 2" xfId="653" xr:uid="{00000000-0005-0000-0000-00009D020000}"/>
    <cellStyle name="Output 4 3" xfId="697" xr:uid="{00000000-0005-0000-0000-00009E020000}"/>
    <cellStyle name="Output 5" xfId="57" xr:uid="{00000000-0005-0000-0000-00009F020000}"/>
    <cellStyle name="Output 6" xfId="639" xr:uid="{00000000-0005-0000-0000-0000A0020000}"/>
    <cellStyle name="Output 7" xfId="725" xr:uid="{00000000-0005-0000-0000-0000A1020000}"/>
    <cellStyle name="Percent 2" xfId="110" xr:uid="{00000000-0005-0000-0000-0000A2020000}"/>
    <cellStyle name="Percent 2 2" xfId="112" xr:uid="{00000000-0005-0000-0000-0000A3020000}"/>
    <cellStyle name="Percent 2 3" xfId="210" xr:uid="{00000000-0005-0000-0000-0000A4020000}"/>
    <cellStyle name="Percent 3" xfId="109" xr:uid="{00000000-0005-0000-0000-0000A5020000}"/>
    <cellStyle name="Percent 4" xfId="196" xr:uid="{00000000-0005-0000-0000-0000A6020000}"/>
    <cellStyle name="Title 2" xfId="64" xr:uid="{00000000-0005-0000-0000-0000A7020000}"/>
    <cellStyle name="Title 2 2" xfId="178" xr:uid="{00000000-0005-0000-0000-0000A8020000}"/>
    <cellStyle name="Title 3" xfId="327" xr:uid="{00000000-0005-0000-0000-0000A9020000}"/>
    <cellStyle name="Title 4" xfId="440" xr:uid="{00000000-0005-0000-0000-0000AA020000}"/>
    <cellStyle name="Title 5" xfId="58" xr:uid="{00000000-0005-0000-0000-0000AB020000}"/>
    <cellStyle name="Total 2" xfId="80" xr:uid="{00000000-0005-0000-0000-0000AC020000}"/>
    <cellStyle name="Total 2 2" xfId="192" xr:uid="{00000000-0005-0000-0000-0000AD020000}"/>
    <cellStyle name="Total 2 2 2" xfId="231" xr:uid="{00000000-0005-0000-0000-0000AE020000}"/>
    <cellStyle name="Total 2 2 2 2" xfId="240" xr:uid="{00000000-0005-0000-0000-0000AF020000}"/>
    <cellStyle name="Total 2 2 2 2 2" xfId="275" xr:uid="{00000000-0005-0000-0000-0000B0020000}"/>
    <cellStyle name="Total 2 2 2 2 2 2" xfId="389" xr:uid="{00000000-0005-0000-0000-0000B1020000}"/>
    <cellStyle name="Total 2 2 2 2 2 2 2" xfId="703" xr:uid="{00000000-0005-0000-0000-0000B2020000}"/>
    <cellStyle name="Total 2 2 2 2 2 2 3" xfId="748" xr:uid="{00000000-0005-0000-0000-0000B3020000}"/>
    <cellStyle name="Total 2 2 2 2 2 3" xfId="619" xr:uid="{00000000-0005-0000-0000-0000B4020000}"/>
    <cellStyle name="Total 2 2 2 2 2 4" xfId="604" xr:uid="{00000000-0005-0000-0000-0000B5020000}"/>
    <cellStyle name="Total 2 2 2 2 3" xfId="600" xr:uid="{00000000-0005-0000-0000-0000B6020000}"/>
    <cellStyle name="Total 2 2 2 2 4" xfId="539" xr:uid="{00000000-0005-0000-0000-0000B7020000}"/>
    <cellStyle name="Total 2 2 2 3" xfId="250" xr:uid="{00000000-0005-0000-0000-0000B8020000}"/>
    <cellStyle name="Total 2 2 2 3 2" xfId="285" xr:uid="{00000000-0005-0000-0000-0000B9020000}"/>
    <cellStyle name="Total 2 2 2 3 2 2" xfId="399" xr:uid="{00000000-0005-0000-0000-0000BA020000}"/>
    <cellStyle name="Total 2 2 2 3 2 2 2" xfId="701" xr:uid="{00000000-0005-0000-0000-0000BB020000}"/>
    <cellStyle name="Total 2 2 2 3 2 2 3" xfId="746" xr:uid="{00000000-0005-0000-0000-0000BC020000}"/>
    <cellStyle name="Total 2 2 2 3 2 3" xfId="739" xr:uid="{00000000-0005-0000-0000-0000BD020000}"/>
    <cellStyle name="Total 2 2 2 3 2 4" xfId="765" xr:uid="{00000000-0005-0000-0000-0000BE020000}"/>
    <cellStyle name="Total 2 2 2 3 3" xfId="598" xr:uid="{00000000-0005-0000-0000-0000BF020000}"/>
    <cellStyle name="Total 2 2 2 3 4" xfId="728" xr:uid="{00000000-0005-0000-0000-0000C0020000}"/>
    <cellStyle name="Total 2 2 2 4" xfId="270" xr:uid="{00000000-0005-0000-0000-0000C1020000}"/>
    <cellStyle name="Total 2 2 2 4 2" xfId="384" xr:uid="{00000000-0005-0000-0000-0000C2020000}"/>
    <cellStyle name="Total 2 2 2 4 2 2" xfId="704" xr:uid="{00000000-0005-0000-0000-0000C3020000}"/>
    <cellStyle name="Total 2 2 2 4 2 3" xfId="749" xr:uid="{00000000-0005-0000-0000-0000C4020000}"/>
    <cellStyle name="Total 2 2 2 4 3" xfId="609" xr:uid="{00000000-0005-0000-0000-0000C5020000}"/>
    <cellStyle name="Total 2 2 2 4 4" xfId="729" xr:uid="{00000000-0005-0000-0000-0000C6020000}"/>
    <cellStyle name="Total 2 2 2 5" xfId="694" xr:uid="{00000000-0005-0000-0000-0000C7020000}"/>
    <cellStyle name="Total 2 2 2 6" xfId="742" xr:uid="{00000000-0005-0000-0000-0000C8020000}"/>
    <cellStyle name="Total 2 2 3" xfId="222" xr:uid="{00000000-0005-0000-0000-0000C9020000}"/>
    <cellStyle name="Total 2 2 3 2" xfId="241" xr:uid="{00000000-0005-0000-0000-0000CA020000}"/>
    <cellStyle name="Total 2 2 3 2 2" xfId="276" xr:uid="{00000000-0005-0000-0000-0000CB020000}"/>
    <cellStyle name="Total 2 2 3 2 2 2" xfId="390" xr:uid="{00000000-0005-0000-0000-0000CC020000}"/>
    <cellStyle name="Total 2 2 3 2 2 2 2" xfId="656" xr:uid="{00000000-0005-0000-0000-0000CD020000}"/>
    <cellStyle name="Total 2 2 3 2 2 2 3" xfId="561" xr:uid="{00000000-0005-0000-0000-0000CE020000}"/>
    <cellStyle name="Total 2 2 3 2 2 3" xfId="617" xr:uid="{00000000-0005-0000-0000-0000CF020000}"/>
    <cellStyle name="Total 2 2 3 2 2 4" xfId="611" xr:uid="{00000000-0005-0000-0000-0000D0020000}"/>
    <cellStyle name="Total 2 2 3 2 3" xfId="543" xr:uid="{00000000-0005-0000-0000-0000D1020000}"/>
    <cellStyle name="Total 2 2 3 2 4" xfId="635" xr:uid="{00000000-0005-0000-0000-0000D2020000}"/>
    <cellStyle name="Total 2 2 3 3" xfId="258" xr:uid="{00000000-0005-0000-0000-0000D3020000}"/>
    <cellStyle name="Total 2 2 3 3 2" xfId="372" xr:uid="{00000000-0005-0000-0000-0000D4020000}"/>
    <cellStyle name="Total 2 2 3 3 2 2" xfId="517" xr:uid="{00000000-0005-0000-0000-0000D5020000}"/>
    <cellStyle name="Total 2 2 3 3 2 3" xfId="661" xr:uid="{00000000-0005-0000-0000-0000D6020000}"/>
    <cellStyle name="Total 2 2 3 3 3" xfId="713" xr:uid="{00000000-0005-0000-0000-0000D7020000}"/>
    <cellStyle name="Total 2 2 3 3 4" xfId="755" xr:uid="{00000000-0005-0000-0000-0000D8020000}"/>
    <cellStyle name="Total 2 2 3 4" xfId="695" xr:uid="{00000000-0005-0000-0000-0000D9020000}"/>
    <cellStyle name="Total 2 2 3 5" xfId="743" xr:uid="{00000000-0005-0000-0000-0000DA020000}"/>
    <cellStyle name="Total 2 2 4" xfId="214" xr:uid="{00000000-0005-0000-0000-0000DB020000}"/>
    <cellStyle name="Total 2 2 4 2" xfId="257" xr:uid="{00000000-0005-0000-0000-0000DC020000}"/>
    <cellStyle name="Total 2 2 4 2 2" xfId="371" xr:uid="{00000000-0005-0000-0000-0000DD020000}"/>
    <cellStyle name="Total 2 2 4 2 2 2" xfId="557" xr:uid="{00000000-0005-0000-0000-0000DE020000}"/>
    <cellStyle name="Total 2 2 4 2 2 3" xfId="709" xr:uid="{00000000-0005-0000-0000-0000DF020000}"/>
    <cellStyle name="Total 2 2 4 2 3" xfId="526" xr:uid="{00000000-0005-0000-0000-0000E0020000}"/>
    <cellStyle name="Total 2 2 4 2 4" xfId="680" xr:uid="{00000000-0005-0000-0000-0000E1020000}"/>
    <cellStyle name="Total 2 2 4 3" xfId="601" xr:uid="{00000000-0005-0000-0000-0000E2020000}"/>
    <cellStyle name="Total 2 2 4 4" xfId="44" xr:uid="{00000000-0005-0000-0000-0000E3020000}"/>
    <cellStyle name="Total 2 2 5" xfId="255" xr:uid="{00000000-0005-0000-0000-0000E4020000}"/>
    <cellStyle name="Total 2 2 5 2" xfId="369" xr:uid="{00000000-0005-0000-0000-0000E5020000}"/>
    <cellStyle name="Total 2 2 5 2 2" xfId="660" xr:uid="{00000000-0005-0000-0000-0000E6020000}"/>
    <cellStyle name="Total 2 2 5 2 3" xfId="638" xr:uid="{00000000-0005-0000-0000-0000E7020000}"/>
    <cellStyle name="Total 2 2 5 3" xfId="597" xr:uid="{00000000-0005-0000-0000-0000E8020000}"/>
    <cellStyle name="Total 2 2 5 4" xfId="711" xr:uid="{00000000-0005-0000-0000-0000E9020000}"/>
    <cellStyle name="Total 2 2 6" xfId="532" xr:uid="{00000000-0005-0000-0000-0000EA020000}"/>
    <cellStyle name="Total 2 2 7" xfId="732" xr:uid="{00000000-0005-0000-0000-0000EB020000}"/>
    <cellStyle name="Total 2 3" xfId="179" xr:uid="{00000000-0005-0000-0000-0000EC020000}"/>
    <cellStyle name="Total 2 3 2" xfId="352" xr:uid="{00000000-0005-0000-0000-0000ED020000}"/>
    <cellStyle name="Total 2 3 2 2" xfId="519" xr:uid="{00000000-0005-0000-0000-0000EE020000}"/>
    <cellStyle name="Total 2 3 2 3" xfId="588" xr:uid="{00000000-0005-0000-0000-0000EF020000}"/>
    <cellStyle name="Total 2 3 3" xfId="602" xr:uid="{00000000-0005-0000-0000-0000F0020000}"/>
    <cellStyle name="Total 2 3 4" xfId="550" xr:uid="{00000000-0005-0000-0000-0000F1020000}"/>
    <cellStyle name="Total 3" xfId="328" xr:uid="{00000000-0005-0000-0000-0000F2020000}"/>
    <cellStyle name="Total 3 2" xfId="641" xr:uid="{00000000-0005-0000-0000-0000F3020000}"/>
    <cellStyle name="Total 3 3" xfId="622" xr:uid="{00000000-0005-0000-0000-0000F4020000}"/>
    <cellStyle name="Total 4" xfId="441" xr:uid="{00000000-0005-0000-0000-0000F5020000}"/>
    <cellStyle name="Total 4 2" xfId="731" xr:uid="{00000000-0005-0000-0000-0000F6020000}"/>
    <cellStyle name="Total 4 3" xfId="764" xr:uid="{00000000-0005-0000-0000-0000F7020000}"/>
    <cellStyle name="Total 5" xfId="59" xr:uid="{00000000-0005-0000-0000-0000F8020000}"/>
    <cellStyle name="Total 6" xfId="689" xr:uid="{00000000-0005-0000-0000-0000F9020000}"/>
    <cellStyle name="Total 7" xfId="738" xr:uid="{00000000-0005-0000-0000-0000FA020000}"/>
    <cellStyle name="Warning Text 2" xfId="77" xr:uid="{00000000-0005-0000-0000-0000FB020000}"/>
    <cellStyle name="Warning Text 2 2" xfId="180" xr:uid="{00000000-0005-0000-0000-0000FC020000}"/>
    <cellStyle name="Warning Text 3" xfId="329" xr:uid="{00000000-0005-0000-0000-0000FD020000}"/>
    <cellStyle name="Warning Text 4" xfId="442" xr:uid="{00000000-0005-0000-0000-0000FE020000}"/>
    <cellStyle name="Warning Text 5" xfId="60" xr:uid="{00000000-0005-0000-0000-0000FF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1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76200</xdr:colOff>
      <xdr:row>26</xdr:row>
      <xdr:rowOff>209550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1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26</xdr:row>
      <xdr:rowOff>0</xdr:rowOff>
    </xdr:from>
    <xdr:ext cx="76200" cy="209550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0454887650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ac016\My%20Documents\Audit\&#1575;&#1604;&#1581;&#1587;&#1575;&#1576;%20&#1575;&#1604;&#1582;&#1578;&#1575;&#1605;&#1610;%20&#1604;&#1604;&#1583;&#1608;&#1604;&#1577;\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ogle.com.bh/url?q=http://www.sio.gov.bh/&amp;sa=U&amp;ei=_c6BU5-aAYWo0QWvpIH4Cg&amp;ved=0CB8QFjAA&amp;usg=AFQjCNG3tZdDOSRAwyjqgAtZAL0Ql2FcrQ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6"/>
  <sheetViews>
    <sheetView tabSelected="1" showWhiteSpace="0" view="pageBreakPreview" zoomScaleNormal="75" zoomScaleSheetLayoutView="100" workbookViewId="0">
      <selection sqref="A1:E1"/>
    </sheetView>
  </sheetViews>
  <sheetFormatPr defaultColWidth="9.140625" defaultRowHeight="15.75"/>
  <cols>
    <col min="1" max="1" width="35.28515625" style="3" bestFit="1" customWidth="1"/>
    <col min="2" max="2" width="8.85546875" style="3" customWidth="1"/>
    <col min="3" max="3" width="17" style="4" customWidth="1"/>
    <col min="4" max="4" width="16.42578125" style="4" bestFit="1" customWidth="1"/>
    <col min="5" max="5" width="21.570312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247" t="s">
        <v>62</v>
      </c>
      <c r="B1" s="247"/>
      <c r="C1" s="248"/>
      <c r="D1" s="248"/>
      <c r="E1" s="248"/>
    </row>
    <row r="2" spans="1:5" ht="18" customHeight="1">
      <c r="A2" s="247" t="s">
        <v>786</v>
      </c>
      <c r="B2" s="247"/>
      <c r="C2" s="248"/>
      <c r="D2" s="248"/>
      <c r="E2" s="248"/>
    </row>
    <row r="3" spans="1:5" ht="18" customHeight="1">
      <c r="A3" s="247" t="s">
        <v>1387</v>
      </c>
      <c r="B3" s="247"/>
      <c r="C3" s="247"/>
      <c r="D3" s="247"/>
      <c r="E3" s="247"/>
    </row>
    <row r="4" spans="1:5" ht="13.5" customHeight="1">
      <c r="A4" s="193"/>
      <c r="B4" s="193"/>
      <c r="C4" s="194"/>
      <c r="D4" s="194"/>
      <c r="E4" s="195" t="s">
        <v>49</v>
      </c>
    </row>
    <row r="5" spans="1:5" ht="28.5" customHeight="1">
      <c r="A5" s="220" t="s">
        <v>29</v>
      </c>
      <c r="B5" s="220" t="s">
        <v>1101</v>
      </c>
      <c r="C5" s="221" t="s">
        <v>1388</v>
      </c>
      <c r="D5" s="221" t="s">
        <v>1389</v>
      </c>
      <c r="E5" s="221" t="s">
        <v>1212</v>
      </c>
    </row>
    <row r="6" spans="1:5" s="2" customFormat="1" ht="21.75" customHeight="1">
      <c r="A6" s="25" t="s">
        <v>31</v>
      </c>
      <c r="B6" s="196"/>
      <c r="C6" s="196"/>
      <c r="D6" s="196"/>
      <c r="E6" s="196"/>
    </row>
    <row r="7" spans="1:5" s="2" customFormat="1" ht="21.75" customHeight="1">
      <c r="A7" s="197" t="s">
        <v>12</v>
      </c>
      <c r="B7" s="198" t="s">
        <v>1102</v>
      </c>
      <c r="C7" s="148">
        <v>2096283000</v>
      </c>
      <c r="D7" s="148">
        <v>1232792811.7880001</v>
      </c>
      <c r="E7" s="148">
        <v>2090143298</v>
      </c>
    </row>
    <row r="8" spans="1:5" s="2" customFormat="1" ht="21.75" customHeight="1">
      <c r="A8" s="197" t="s">
        <v>13</v>
      </c>
      <c r="B8" s="198" t="s">
        <v>1102</v>
      </c>
      <c r="C8" s="148">
        <v>569086833</v>
      </c>
      <c r="D8" s="148">
        <v>479884128</v>
      </c>
      <c r="E8" s="148">
        <v>552980854</v>
      </c>
    </row>
    <row r="9" spans="1:5" s="2" customFormat="1" ht="21.75" customHeight="1">
      <c r="A9" s="197" t="s">
        <v>14</v>
      </c>
      <c r="B9" s="198" t="s">
        <v>1102</v>
      </c>
      <c r="C9" s="148">
        <v>86638516</v>
      </c>
      <c r="D9" s="148">
        <v>73008491</v>
      </c>
      <c r="E9" s="148">
        <v>77100692</v>
      </c>
    </row>
    <row r="10" spans="1:5" s="2" customFormat="1" ht="21.75" customHeight="1">
      <c r="A10" s="197" t="s">
        <v>35</v>
      </c>
      <c r="B10" s="198" t="s">
        <v>1102</v>
      </c>
      <c r="C10" s="148">
        <v>149619520</v>
      </c>
      <c r="D10" s="148">
        <v>255614354</v>
      </c>
      <c r="E10" s="148">
        <v>137994587</v>
      </c>
    </row>
    <row r="11" spans="1:5" s="2" customFormat="1" ht="21.75" customHeight="1">
      <c r="A11" s="197" t="s">
        <v>15</v>
      </c>
      <c r="B11" s="198" t="s">
        <v>1102</v>
      </c>
      <c r="C11" s="148">
        <v>0</v>
      </c>
      <c r="D11" s="148">
        <v>0</v>
      </c>
      <c r="E11" s="148">
        <v>0</v>
      </c>
    </row>
    <row r="12" spans="1:5" s="2" customFormat="1" ht="21.75" customHeight="1">
      <c r="A12" s="197" t="s">
        <v>16</v>
      </c>
      <c r="B12" s="198" t="s">
        <v>1102</v>
      </c>
      <c r="C12" s="148">
        <v>329107</v>
      </c>
      <c r="D12" s="148">
        <v>454407</v>
      </c>
      <c r="E12" s="148">
        <v>267365</v>
      </c>
    </row>
    <row r="13" spans="1:5" s="2" customFormat="1" ht="21.75" customHeight="1">
      <c r="A13" s="197" t="s">
        <v>17</v>
      </c>
      <c r="B13" s="198" t="s">
        <v>1102</v>
      </c>
      <c r="C13" s="148">
        <v>44536578</v>
      </c>
      <c r="D13" s="148">
        <v>40620860</v>
      </c>
      <c r="E13" s="148">
        <v>43869144</v>
      </c>
    </row>
    <row r="14" spans="1:5" s="2" customFormat="1" ht="21.75" customHeight="1">
      <c r="A14" s="25" t="s">
        <v>30</v>
      </c>
      <c r="B14" s="199" t="s">
        <v>1103</v>
      </c>
      <c r="C14" s="216">
        <f>SUM(C7:C13)</f>
        <v>2946493554</v>
      </c>
      <c r="D14" s="216">
        <f>SUM(D7:D13)</f>
        <v>2082375051.7880001</v>
      </c>
      <c r="E14" s="216">
        <f>SUM(E7:E13)</f>
        <v>2902355940</v>
      </c>
    </row>
    <row r="15" spans="1:5" s="2" customFormat="1" ht="21.75" customHeight="1">
      <c r="A15" s="25" t="s">
        <v>25</v>
      </c>
      <c r="B15" s="200"/>
      <c r="C15" s="201"/>
      <c r="D15" s="201"/>
      <c r="E15" s="201"/>
    </row>
    <row r="16" spans="1:5" s="2" customFormat="1" ht="21.75" customHeight="1">
      <c r="A16" s="197" t="s">
        <v>18</v>
      </c>
      <c r="B16" s="202" t="s">
        <v>1104</v>
      </c>
      <c r="C16" s="63">
        <v>1386400029</v>
      </c>
      <c r="D16" s="63">
        <v>1389808947</v>
      </c>
      <c r="E16" s="63">
        <v>1398864073</v>
      </c>
    </row>
    <row r="17" spans="1:5" s="2" customFormat="1" ht="21.75" customHeight="1">
      <c r="A17" s="197" t="s">
        <v>19</v>
      </c>
      <c r="B17" s="202" t="s">
        <v>1104</v>
      </c>
      <c r="C17" s="63">
        <v>201655636</v>
      </c>
      <c r="D17" s="63">
        <v>221968427</v>
      </c>
      <c r="E17" s="63">
        <v>246766332</v>
      </c>
    </row>
    <row r="18" spans="1:5" s="2" customFormat="1" ht="21.75" customHeight="1">
      <c r="A18" s="197" t="s">
        <v>20</v>
      </c>
      <c r="B18" s="202" t="s">
        <v>1104</v>
      </c>
      <c r="C18" s="63">
        <v>119780414</v>
      </c>
      <c r="D18" s="63">
        <v>133504935</v>
      </c>
      <c r="E18" s="63">
        <v>149706143</v>
      </c>
    </row>
    <row r="19" spans="1:5" s="2" customFormat="1" ht="21.75" customHeight="1">
      <c r="A19" s="197" t="s">
        <v>21</v>
      </c>
      <c r="B19" s="202" t="s">
        <v>1104</v>
      </c>
      <c r="C19" s="63">
        <v>16074359</v>
      </c>
      <c r="D19" s="63">
        <v>15132187</v>
      </c>
      <c r="E19" s="63">
        <v>26213208</v>
      </c>
    </row>
    <row r="20" spans="1:5" s="2" customFormat="1" ht="21.75" customHeight="1">
      <c r="A20" s="197" t="s">
        <v>22</v>
      </c>
      <c r="B20" s="202" t="s">
        <v>1104</v>
      </c>
      <c r="C20" s="63">
        <v>37847535</v>
      </c>
      <c r="D20" s="63">
        <v>49580500</v>
      </c>
      <c r="E20" s="63">
        <v>49655351</v>
      </c>
    </row>
    <row r="21" spans="1:5" s="2" customFormat="1" ht="21.75" customHeight="1">
      <c r="A21" s="197" t="s">
        <v>23</v>
      </c>
      <c r="B21" s="202" t="s">
        <v>1104</v>
      </c>
      <c r="C21" s="63">
        <v>718388050</v>
      </c>
      <c r="D21" s="63">
        <v>726004810</v>
      </c>
      <c r="E21" s="63">
        <v>501105176</v>
      </c>
    </row>
    <row r="22" spans="1:5" s="2" customFormat="1" ht="21.75" customHeight="1">
      <c r="A22" s="197" t="s">
        <v>653</v>
      </c>
      <c r="B22" s="202" t="s">
        <v>1104</v>
      </c>
      <c r="C22" s="63">
        <v>1019273111</v>
      </c>
      <c r="D22" s="203">
        <v>997042755</v>
      </c>
      <c r="E22" s="63">
        <v>961672334</v>
      </c>
    </row>
    <row r="23" spans="1:5" s="2" customFormat="1" ht="21.75" customHeight="1">
      <c r="A23" s="25" t="s">
        <v>32</v>
      </c>
      <c r="B23" s="202" t="s">
        <v>1105</v>
      </c>
      <c r="C23" s="216">
        <f>SUM(C16:C22)</f>
        <v>3499419134</v>
      </c>
      <c r="D23" s="216">
        <f>SUM(D16:D22)</f>
        <v>3533042561</v>
      </c>
      <c r="E23" s="216">
        <f>SUM(E16:E22)</f>
        <v>3333982617</v>
      </c>
    </row>
    <row r="24" spans="1:5" s="2" customFormat="1" ht="21.75" customHeight="1">
      <c r="A24" s="25" t="s">
        <v>24</v>
      </c>
      <c r="B24" s="202" t="s">
        <v>1106</v>
      </c>
      <c r="C24" s="204">
        <v>254803288</v>
      </c>
      <c r="D24" s="204">
        <v>219914638</v>
      </c>
      <c r="E24" s="204">
        <v>252077051</v>
      </c>
    </row>
    <row r="25" spans="1:5" s="2" customFormat="1" ht="21.75" customHeight="1">
      <c r="A25" s="25" t="s">
        <v>33</v>
      </c>
      <c r="B25" s="205">
        <v>5</v>
      </c>
      <c r="C25" s="216">
        <f>C23+C24</f>
        <v>3754222422</v>
      </c>
      <c r="D25" s="216">
        <f>D23+D24</f>
        <v>3752957199</v>
      </c>
      <c r="E25" s="216">
        <f>E23+E24</f>
        <v>3586059668</v>
      </c>
    </row>
    <row r="26" spans="1:5" s="2" customFormat="1" ht="21.75" customHeight="1" thickBot="1">
      <c r="A26" s="25" t="s">
        <v>597</v>
      </c>
      <c r="B26" s="206"/>
      <c r="C26" s="217">
        <f>C14-C25</f>
        <v>-807728868</v>
      </c>
      <c r="D26" s="217">
        <f>D14-D25</f>
        <v>-1670582147.2119999</v>
      </c>
      <c r="E26" s="217">
        <f>E14-E25</f>
        <v>-683703728</v>
      </c>
    </row>
    <row r="27" spans="1:5" s="2" customFormat="1" ht="3.75" customHeight="1" thickTop="1">
      <c r="A27" s="25"/>
      <c r="B27" s="25"/>
      <c r="C27" s="26"/>
      <c r="D27" s="26"/>
      <c r="E27" s="26"/>
    </row>
    <row r="28" spans="1:5" s="2" customFormat="1" ht="6" customHeight="1">
      <c r="A28" s="25"/>
      <c r="B28" s="25"/>
      <c r="C28" s="26"/>
      <c r="D28" s="26"/>
      <c r="E28" s="26"/>
    </row>
    <row r="29" spans="1:5" s="2" customFormat="1" ht="21.75" customHeight="1">
      <c r="A29" s="249" t="s">
        <v>805</v>
      </c>
      <c r="B29" s="249"/>
      <c r="C29" s="249"/>
      <c r="D29" s="249"/>
      <c r="E29" s="249"/>
    </row>
    <row r="30" spans="1:5" s="2" customFormat="1" ht="21.75" customHeight="1">
      <c r="A30" s="25"/>
      <c r="B30" s="25"/>
      <c r="C30" s="26"/>
      <c r="D30" s="218">
        <v>2020</v>
      </c>
      <c r="E30" s="218">
        <v>2019</v>
      </c>
    </row>
    <row r="31" spans="1:5" ht="21.75" customHeight="1">
      <c r="A31" s="197" t="s">
        <v>804</v>
      </c>
      <c r="B31" s="198" t="s">
        <v>1107</v>
      </c>
      <c r="C31" s="207"/>
      <c r="D31" s="149">
        <v>27512180</v>
      </c>
      <c r="E31" s="149">
        <v>8659975</v>
      </c>
    </row>
    <row r="32" spans="1:5" ht="21.75" customHeight="1">
      <c r="A32" s="197" t="s">
        <v>60</v>
      </c>
      <c r="B32" s="198" t="s">
        <v>1107</v>
      </c>
      <c r="C32" s="207"/>
      <c r="D32" s="149">
        <v>23000000</v>
      </c>
      <c r="E32" s="149">
        <v>21000000</v>
      </c>
    </row>
    <row r="33" spans="1:5" ht="21" customHeight="1" thickBot="1">
      <c r="A33" s="25" t="s">
        <v>36</v>
      </c>
      <c r="B33" s="208"/>
      <c r="C33" s="209"/>
      <c r="D33" s="217">
        <f>SUM(D31:D32)</f>
        <v>50512180</v>
      </c>
      <c r="E33" s="219">
        <f>SUM(E31:E32)</f>
        <v>29659975</v>
      </c>
    </row>
    <row r="34" spans="1:5" thickTop="1">
      <c r="A34" s="210"/>
      <c r="B34" s="210"/>
      <c r="C34" s="194"/>
      <c r="D34" s="194"/>
      <c r="E34" s="211"/>
    </row>
    <row r="35" spans="1:5">
      <c r="A35" s="212"/>
      <c r="B35" s="212"/>
      <c r="C35" s="213"/>
      <c r="D35" s="246" t="s">
        <v>1098</v>
      </c>
      <c r="E35" s="246"/>
    </row>
    <row r="36" spans="1:5">
      <c r="A36" s="214"/>
      <c r="B36" s="214"/>
      <c r="C36" s="215"/>
      <c r="D36" s="246" t="s">
        <v>1099</v>
      </c>
      <c r="E36" s="246"/>
    </row>
  </sheetData>
  <mergeCells count="6">
    <mergeCell ref="D36:E36"/>
    <mergeCell ref="A1:E1"/>
    <mergeCell ref="D35:E35"/>
    <mergeCell ref="A2:E2"/>
    <mergeCell ref="A3:E3"/>
    <mergeCell ref="A29:E29"/>
  </mergeCells>
  <phoneticPr fontId="0" type="noConversion"/>
  <pageMargins left="0.23958333333333301" right="0.26" top="0.75" bottom="0.55000000000000004" header="0.2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showWhiteSpace="0" view="pageLayout" zoomScaleNormal="100" workbookViewId="0">
      <selection activeCell="G4" sqref="G4"/>
    </sheetView>
  </sheetViews>
  <sheetFormatPr defaultColWidth="9.140625" defaultRowHeight="12.75"/>
  <cols>
    <col min="1" max="4" width="9.140625" style="9"/>
    <col min="5" max="5" width="24.5703125" style="9" customWidth="1"/>
    <col min="6" max="6" width="15.7109375" style="9" customWidth="1"/>
    <col min="7" max="7" width="21.5703125" style="9" customWidth="1"/>
    <col min="8" max="16384" width="9.140625" style="9"/>
  </cols>
  <sheetData>
    <row r="1" spans="1:7" ht="21.75" customHeight="1">
      <c r="A1" s="252" t="s">
        <v>11</v>
      </c>
      <c r="B1" s="253"/>
      <c r="C1" s="253"/>
      <c r="D1" s="253"/>
      <c r="E1" s="253"/>
      <c r="F1" s="253"/>
      <c r="G1" s="253"/>
    </row>
    <row r="2" spans="1:7" ht="13.5" customHeight="1">
      <c r="A2" s="86"/>
      <c r="B2" s="87"/>
      <c r="C2" s="87"/>
      <c r="D2" s="87"/>
      <c r="E2" s="87"/>
      <c r="F2" s="87"/>
      <c r="G2" s="39" t="s">
        <v>49</v>
      </c>
    </row>
    <row r="3" spans="1:7" ht="32.25" customHeight="1">
      <c r="A3" s="254" t="s">
        <v>29</v>
      </c>
      <c r="B3" s="254"/>
      <c r="C3" s="254"/>
      <c r="D3" s="254"/>
      <c r="E3" s="254"/>
      <c r="F3" s="126">
        <f>G3+1</f>
        <v>2018</v>
      </c>
      <c r="G3" s="126">
        <v>2017</v>
      </c>
    </row>
    <row r="4" spans="1:7" ht="18.75" customHeight="1">
      <c r="A4" s="82" t="s">
        <v>75</v>
      </c>
      <c r="B4" s="83"/>
      <c r="C4" s="83"/>
      <c r="D4" s="83"/>
      <c r="E4" s="83"/>
      <c r="F4" s="83"/>
      <c r="G4" s="83"/>
    </row>
    <row r="5" spans="1:7" ht="18.75" customHeight="1">
      <c r="A5" s="11" t="s">
        <v>72</v>
      </c>
      <c r="F5" s="111">
        <v>2271373555</v>
      </c>
      <c r="G5" s="112">
        <v>1771260183</v>
      </c>
    </row>
    <row r="6" spans="1:7" ht="18.75" customHeight="1">
      <c r="A6" s="11" t="s">
        <v>73</v>
      </c>
      <c r="F6" s="113">
        <v>-2085813879</v>
      </c>
      <c r="G6" s="114">
        <v>-1492617008</v>
      </c>
    </row>
    <row r="7" spans="1:7" ht="18.75" customHeight="1">
      <c r="A7" s="84" t="s">
        <v>74</v>
      </c>
      <c r="B7" s="85"/>
      <c r="C7" s="85"/>
      <c r="D7" s="85"/>
      <c r="E7" s="85"/>
      <c r="F7" s="115">
        <f>SUM(F5:F6)</f>
        <v>185559676</v>
      </c>
      <c r="G7" s="115">
        <f>SUM(G5:G6)</f>
        <v>278643175</v>
      </c>
    </row>
    <row r="8" spans="1:7" ht="18.75" customHeight="1">
      <c r="A8" s="11"/>
      <c r="F8" s="116"/>
      <c r="G8" s="116"/>
    </row>
    <row r="9" spans="1:7" ht="18.75" customHeight="1">
      <c r="A9" s="82" t="s">
        <v>76</v>
      </c>
      <c r="B9" s="83"/>
      <c r="C9" s="83"/>
      <c r="D9" s="83"/>
      <c r="E9" s="83"/>
      <c r="F9" s="117"/>
      <c r="G9" s="117"/>
    </row>
    <row r="10" spans="1:7" ht="18.75" customHeight="1">
      <c r="A10" s="11" t="s">
        <v>72</v>
      </c>
      <c r="F10" s="118">
        <v>1086573086</v>
      </c>
      <c r="G10" s="119">
        <v>821916124</v>
      </c>
    </row>
    <row r="11" spans="1:7" ht="18.75" customHeight="1">
      <c r="A11" s="11" t="s">
        <v>73</v>
      </c>
      <c r="F11" s="118">
        <v>-99065219</v>
      </c>
      <c r="G11" s="119">
        <v>-98245176</v>
      </c>
    </row>
    <row r="12" spans="1:7" ht="18.75" customHeight="1">
      <c r="A12" s="11" t="s">
        <v>356</v>
      </c>
      <c r="F12" s="120">
        <v>-20920270</v>
      </c>
      <c r="G12" s="121">
        <v>-14056467</v>
      </c>
    </row>
    <row r="13" spans="1:7" ht="18.75" customHeight="1">
      <c r="A13" s="84" t="s">
        <v>74</v>
      </c>
      <c r="B13" s="85"/>
      <c r="C13" s="85"/>
      <c r="D13" s="85"/>
      <c r="E13" s="85"/>
      <c r="F13" s="122">
        <f>SUM(F10:F12)</f>
        <v>966587597</v>
      </c>
      <c r="G13" s="122">
        <f>SUM(G10:G12)</f>
        <v>709614481</v>
      </c>
    </row>
    <row r="14" spans="1:7" ht="18.75" customHeight="1">
      <c r="A14" s="11"/>
      <c r="F14" s="123"/>
      <c r="G14" s="123"/>
    </row>
    <row r="15" spans="1:7" ht="18.75" customHeight="1">
      <c r="A15" s="82" t="s">
        <v>77</v>
      </c>
      <c r="B15" s="82"/>
      <c r="C15" s="82"/>
      <c r="D15" s="82"/>
      <c r="E15" s="82"/>
      <c r="F15" s="124">
        <v>495675259</v>
      </c>
      <c r="G15" s="124">
        <v>443340791</v>
      </c>
    </row>
    <row r="16" spans="1:7" ht="18.75" customHeight="1">
      <c r="A16" s="11"/>
      <c r="F16" s="125"/>
      <c r="G16" s="125"/>
    </row>
    <row r="17" spans="1:7" ht="18.75" customHeight="1">
      <c r="A17" s="82" t="s">
        <v>78</v>
      </c>
      <c r="B17" s="82"/>
      <c r="C17" s="82"/>
      <c r="D17" s="82"/>
      <c r="E17" s="82"/>
      <c r="F17" s="124">
        <v>4695378</v>
      </c>
      <c r="G17" s="124">
        <v>4863606</v>
      </c>
    </row>
    <row r="18" spans="1:7" ht="18.75" customHeight="1">
      <c r="A18" s="11"/>
      <c r="F18" s="125"/>
      <c r="G18" s="125"/>
    </row>
    <row r="19" spans="1:7" ht="18.75" customHeight="1">
      <c r="A19" s="255" t="s">
        <v>613</v>
      </c>
      <c r="B19" s="255"/>
      <c r="C19" s="255"/>
      <c r="D19" s="255"/>
      <c r="E19" s="255"/>
      <c r="F19" s="147">
        <v>0</v>
      </c>
      <c r="G19" s="147">
        <v>0</v>
      </c>
    </row>
    <row r="20" spans="1:7" ht="4.5" customHeight="1">
      <c r="A20" s="11"/>
      <c r="F20" s="123"/>
      <c r="G20" s="123"/>
    </row>
    <row r="21" spans="1:7" ht="18.75" customHeight="1">
      <c r="A21" s="250" t="s">
        <v>79</v>
      </c>
      <c r="B21" s="250"/>
      <c r="C21" s="250"/>
      <c r="D21" s="250"/>
      <c r="E21" s="251"/>
      <c r="F21" s="109">
        <f>F7+F13+F15+F17+F19</f>
        <v>1652517910</v>
      </c>
      <c r="G21" s="109">
        <f>G7+G13+G15+G17+G19</f>
        <v>1436462053</v>
      </c>
    </row>
  </sheetData>
  <mergeCells count="4">
    <mergeCell ref="A21:E21"/>
    <mergeCell ref="A1:G1"/>
    <mergeCell ref="A3:E3"/>
    <mergeCell ref="A19:E19"/>
  </mergeCells>
  <phoneticPr fontId="17" type="noConversion"/>
  <pageMargins left="0.28000000000000003" right="0.27" top="0.83333333333333304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2018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L116"/>
  <sheetViews>
    <sheetView showWhiteSpace="0" view="pageBreakPreview" zoomScaleNormal="90" zoomScaleSheetLayoutView="100" zoomScalePageLayoutView="107" workbookViewId="0">
      <selection sqref="A1:I1"/>
    </sheetView>
  </sheetViews>
  <sheetFormatPr defaultColWidth="9.140625" defaultRowHeight="17.25" customHeight="1"/>
  <cols>
    <col min="1" max="1" width="46" style="28" bestFit="1" customWidth="1"/>
    <col min="2" max="2" width="15" style="28" bestFit="1" customWidth="1"/>
    <col min="3" max="3" width="15.5703125" style="28" bestFit="1" customWidth="1"/>
    <col min="4" max="4" width="7.85546875" style="166" bestFit="1" customWidth="1"/>
    <col min="5" max="5" width="17.42578125" style="28" customWidth="1"/>
    <col min="6" max="6" width="17.28515625" style="28" bestFit="1" customWidth="1"/>
    <col min="7" max="7" width="9" style="166" customWidth="1"/>
    <col min="8" max="8" width="17.28515625" style="28" customWidth="1"/>
    <col min="9" max="9" width="16.85546875" style="28" customWidth="1"/>
    <col min="10" max="10" width="8.85546875" style="166" customWidth="1"/>
    <col min="11" max="16384" width="9.140625" style="28"/>
  </cols>
  <sheetData>
    <row r="1" spans="1:10" s="29" customFormat="1" ht="26.25" customHeight="1">
      <c r="A1" s="256" t="s">
        <v>1108</v>
      </c>
      <c r="B1" s="257"/>
      <c r="C1" s="257"/>
      <c r="D1" s="257"/>
      <c r="E1" s="257"/>
      <c r="F1" s="257"/>
      <c r="G1" s="257"/>
      <c r="H1" s="257"/>
      <c r="I1" s="257"/>
      <c r="J1" s="166"/>
    </row>
    <row r="2" spans="1:10" ht="16.5" customHeight="1">
      <c r="J2" s="170" t="s">
        <v>49</v>
      </c>
    </row>
    <row r="3" spans="1:10" ht="15" customHeight="1">
      <c r="A3" s="262" t="s">
        <v>71</v>
      </c>
      <c r="B3" s="258" t="s">
        <v>50</v>
      </c>
      <c r="C3" s="259"/>
      <c r="D3" s="260"/>
      <c r="E3" s="259" t="s">
        <v>34</v>
      </c>
      <c r="F3" s="259"/>
      <c r="G3" s="261"/>
      <c r="H3" s="259" t="s">
        <v>64</v>
      </c>
      <c r="I3" s="259"/>
      <c r="J3" s="261"/>
    </row>
    <row r="4" spans="1:10" s="30" customFormat="1" ht="28.5" customHeight="1">
      <c r="A4" s="262"/>
      <c r="B4" s="56" t="s">
        <v>48</v>
      </c>
      <c r="C4" s="56" t="s">
        <v>27</v>
      </c>
      <c r="D4" s="167" t="s">
        <v>70</v>
      </c>
      <c r="E4" s="56" t="s">
        <v>48</v>
      </c>
      <c r="F4" s="56" t="s">
        <v>27</v>
      </c>
      <c r="G4" s="167" t="s">
        <v>63</v>
      </c>
      <c r="H4" s="56" t="s">
        <v>48</v>
      </c>
      <c r="I4" s="56" t="s">
        <v>27</v>
      </c>
      <c r="J4" s="167" t="s">
        <v>63</v>
      </c>
    </row>
    <row r="5" spans="1:10" s="31" customFormat="1" ht="15">
      <c r="A5" s="93" t="s">
        <v>808</v>
      </c>
      <c r="B5" s="164">
        <v>0</v>
      </c>
      <c r="C5" s="164">
        <v>0</v>
      </c>
      <c r="D5" s="165">
        <v>0</v>
      </c>
      <c r="E5" s="164">
        <v>17946528</v>
      </c>
      <c r="F5" s="164">
        <v>18069000</v>
      </c>
      <c r="G5" s="165">
        <v>99.3221982400797</v>
      </c>
      <c r="H5" s="164">
        <v>0</v>
      </c>
      <c r="I5" s="164">
        <v>0</v>
      </c>
      <c r="J5" s="165">
        <v>0</v>
      </c>
    </row>
    <row r="6" spans="1:10" s="31" customFormat="1" ht="15">
      <c r="A6" s="93" t="s">
        <v>1214</v>
      </c>
      <c r="B6" s="164">
        <v>0</v>
      </c>
      <c r="C6" s="164">
        <v>0</v>
      </c>
      <c r="D6" s="165">
        <v>0</v>
      </c>
      <c r="E6" s="164">
        <v>528984900</v>
      </c>
      <c r="F6" s="164">
        <v>482050000</v>
      </c>
      <c r="G6" s="165">
        <v>109.73652110776891</v>
      </c>
      <c r="H6" s="164">
        <v>0</v>
      </c>
      <c r="I6" s="164">
        <v>0</v>
      </c>
      <c r="J6" s="165">
        <v>0</v>
      </c>
    </row>
    <row r="7" spans="1:10" s="31" customFormat="1" ht="15">
      <c r="A7" s="93" t="s">
        <v>40</v>
      </c>
      <c r="B7" s="164">
        <v>34257465</v>
      </c>
      <c r="C7" s="164">
        <v>54141942</v>
      </c>
      <c r="D7" s="165">
        <v>63.273432268092634</v>
      </c>
      <c r="E7" s="164">
        <v>352939305</v>
      </c>
      <c r="F7" s="164">
        <v>357982350</v>
      </c>
      <c r="G7" s="165">
        <v>98.591258758986299</v>
      </c>
      <c r="H7" s="164">
        <v>8643632</v>
      </c>
      <c r="I7" s="164">
        <v>11229500</v>
      </c>
      <c r="J7" s="165">
        <v>76.972545527405487</v>
      </c>
    </row>
    <row r="8" spans="1:10" s="31" customFormat="1" ht="15">
      <c r="A8" s="93" t="s">
        <v>41</v>
      </c>
      <c r="B8" s="164">
        <v>0</v>
      </c>
      <c r="C8" s="164">
        <v>0</v>
      </c>
      <c r="D8" s="165">
        <v>0</v>
      </c>
      <c r="E8" s="164">
        <v>33313200</v>
      </c>
      <c r="F8" s="164">
        <v>34116000</v>
      </c>
      <c r="G8" s="165">
        <v>97.646851916989093</v>
      </c>
      <c r="H8" s="164">
        <v>0</v>
      </c>
      <c r="I8" s="164">
        <v>0</v>
      </c>
      <c r="J8" s="165">
        <v>0</v>
      </c>
    </row>
    <row r="9" spans="1:10" s="31" customFormat="1" ht="15">
      <c r="A9" s="93" t="s">
        <v>160</v>
      </c>
      <c r="B9" s="164">
        <v>0</v>
      </c>
      <c r="C9" s="164">
        <v>5000</v>
      </c>
      <c r="D9" s="165">
        <v>0</v>
      </c>
      <c r="E9" s="164">
        <v>2027419</v>
      </c>
      <c r="F9" s="164">
        <v>2286000</v>
      </c>
      <c r="G9" s="165">
        <v>88.688495188101484</v>
      </c>
      <c r="H9" s="164">
        <v>0</v>
      </c>
      <c r="I9" s="164">
        <v>0</v>
      </c>
      <c r="J9" s="165">
        <v>0</v>
      </c>
    </row>
    <row r="10" spans="1:10" s="31" customFormat="1" ht="15">
      <c r="A10" s="93" t="s">
        <v>42</v>
      </c>
      <c r="B10" s="164">
        <v>1173330</v>
      </c>
      <c r="C10" s="164">
        <v>2055000</v>
      </c>
      <c r="D10" s="165">
        <v>57.096350364963499</v>
      </c>
      <c r="E10" s="164">
        <v>34416536</v>
      </c>
      <c r="F10" s="164">
        <v>38849000</v>
      </c>
      <c r="G10" s="165">
        <v>88.590532574841049</v>
      </c>
      <c r="H10" s="164">
        <v>1591517</v>
      </c>
      <c r="I10" s="164">
        <v>1591517</v>
      </c>
      <c r="J10" s="165">
        <v>100</v>
      </c>
    </row>
    <row r="11" spans="1:10" s="31" customFormat="1" ht="15">
      <c r="A11" s="93" t="s">
        <v>806</v>
      </c>
      <c r="B11" s="164">
        <v>30052470</v>
      </c>
      <c r="C11" s="164">
        <v>34307300</v>
      </c>
      <c r="D11" s="165">
        <v>87.597887330101756</v>
      </c>
      <c r="E11" s="164">
        <v>9586920</v>
      </c>
      <c r="F11" s="164">
        <v>10235272</v>
      </c>
      <c r="G11" s="165">
        <v>93.665512748464323</v>
      </c>
      <c r="H11" s="164">
        <v>21768</v>
      </c>
      <c r="I11" s="164">
        <v>379400</v>
      </c>
      <c r="J11" s="165">
        <v>5.7374802319451765</v>
      </c>
    </row>
    <row r="12" spans="1:10" s="31" customFormat="1" ht="15">
      <c r="A12" s="93" t="s">
        <v>43</v>
      </c>
      <c r="B12" s="164">
        <v>596603</v>
      </c>
      <c r="C12" s="164">
        <v>556930</v>
      </c>
      <c r="D12" s="165">
        <v>107.12351642037599</v>
      </c>
      <c r="E12" s="164">
        <v>262147440</v>
      </c>
      <c r="F12" s="164">
        <v>276982000</v>
      </c>
      <c r="G12" s="165">
        <v>94.644215147554718</v>
      </c>
      <c r="H12" s="164">
        <v>2326533</v>
      </c>
      <c r="I12" s="164">
        <v>2500000</v>
      </c>
      <c r="J12" s="165">
        <v>93.061320000000009</v>
      </c>
    </row>
    <row r="13" spans="1:10" s="31" customFormat="1" ht="15">
      <c r="A13" s="93" t="s">
        <v>44</v>
      </c>
      <c r="B13" s="164">
        <v>38877969</v>
      </c>
      <c r="C13" s="164">
        <v>38115000</v>
      </c>
      <c r="D13" s="165">
        <v>102.00175521448249</v>
      </c>
      <c r="E13" s="164">
        <v>228680868</v>
      </c>
      <c r="F13" s="164">
        <v>220763970</v>
      </c>
      <c r="G13" s="165">
        <v>103.58613681390129</v>
      </c>
      <c r="H13" s="164">
        <v>2188889</v>
      </c>
      <c r="I13" s="164">
        <v>3070600</v>
      </c>
      <c r="J13" s="165">
        <v>71.285383964046105</v>
      </c>
    </row>
    <row r="14" spans="1:10" s="31" customFormat="1" ht="15">
      <c r="A14" s="93" t="s">
        <v>812</v>
      </c>
      <c r="B14" s="164">
        <v>4078444</v>
      </c>
      <c r="C14" s="164">
        <v>5108000</v>
      </c>
      <c r="D14" s="165">
        <v>79.84424432263117</v>
      </c>
      <c r="E14" s="164">
        <v>5526609</v>
      </c>
      <c r="F14" s="164">
        <v>5727000</v>
      </c>
      <c r="G14" s="165">
        <v>96.500942902042951</v>
      </c>
      <c r="H14" s="164">
        <v>1191549</v>
      </c>
      <c r="I14" s="164">
        <v>2206599</v>
      </c>
      <c r="J14" s="165">
        <v>53.999344692896166</v>
      </c>
    </row>
    <row r="15" spans="1:10" s="31" customFormat="1" ht="15">
      <c r="A15" s="93" t="s">
        <v>1095</v>
      </c>
      <c r="B15" s="164">
        <v>141057</v>
      </c>
      <c r="C15" s="164">
        <v>2000000</v>
      </c>
      <c r="D15" s="165">
        <v>7.0528499999999994</v>
      </c>
      <c r="E15" s="164">
        <v>8362642</v>
      </c>
      <c r="F15" s="164">
        <v>11979300</v>
      </c>
      <c r="G15" s="165">
        <v>69.809104037798534</v>
      </c>
      <c r="H15" s="164">
        <v>2268983</v>
      </c>
      <c r="I15" s="164">
        <v>3383900</v>
      </c>
      <c r="J15" s="165">
        <v>67.052306510239674</v>
      </c>
    </row>
    <row r="16" spans="1:10" s="31" customFormat="1" ht="15">
      <c r="A16" s="93" t="s">
        <v>807</v>
      </c>
      <c r="B16" s="164">
        <v>0</v>
      </c>
      <c r="C16" s="164">
        <v>0</v>
      </c>
      <c r="D16" s="165">
        <v>0</v>
      </c>
      <c r="E16" s="164">
        <v>1903999</v>
      </c>
      <c r="F16" s="164">
        <v>1904000</v>
      </c>
      <c r="G16" s="165">
        <v>99.999947478991601</v>
      </c>
      <c r="H16" s="164">
        <v>0</v>
      </c>
      <c r="I16" s="164">
        <v>0</v>
      </c>
      <c r="J16" s="165">
        <v>0</v>
      </c>
    </row>
    <row r="17" spans="1:246" s="31" customFormat="1" ht="15">
      <c r="A17" s="150" t="s">
        <v>901</v>
      </c>
      <c r="B17" s="164">
        <v>24089</v>
      </c>
      <c r="C17" s="164">
        <v>29000</v>
      </c>
      <c r="D17" s="165">
        <v>83.062068965517241</v>
      </c>
      <c r="E17" s="164">
        <v>11844232</v>
      </c>
      <c r="F17" s="164">
        <v>13088000</v>
      </c>
      <c r="G17" s="165">
        <v>90.49688264058679</v>
      </c>
      <c r="H17" s="164">
        <v>173993</v>
      </c>
      <c r="I17" s="164">
        <v>348300</v>
      </c>
      <c r="J17" s="165">
        <v>49.954923916164226</v>
      </c>
    </row>
    <row r="18" spans="1:246" s="31" customFormat="1" ht="15">
      <c r="A18" s="93" t="s">
        <v>800</v>
      </c>
      <c r="B18" s="164">
        <v>0</v>
      </c>
      <c r="C18" s="164">
        <v>0</v>
      </c>
      <c r="D18" s="165">
        <v>0</v>
      </c>
      <c r="E18" s="164">
        <v>473614</v>
      </c>
      <c r="F18" s="164">
        <v>642000</v>
      </c>
      <c r="G18" s="165">
        <v>73.771651090342687</v>
      </c>
      <c r="H18" s="164">
        <v>0</v>
      </c>
      <c r="I18" s="164">
        <v>0</v>
      </c>
      <c r="J18" s="165">
        <v>0</v>
      </c>
    </row>
    <row r="19" spans="1:246" s="31" customFormat="1" ht="15">
      <c r="A19" s="93" t="s">
        <v>801</v>
      </c>
      <c r="B19" s="164">
        <v>28968956</v>
      </c>
      <c r="C19" s="164">
        <v>39532700</v>
      </c>
      <c r="D19" s="165">
        <v>73.278465675251127</v>
      </c>
      <c r="E19" s="164">
        <v>9298083</v>
      </c>
      <c r="F19" s="164">
        <v>10438298</v>
      </c>
      <c r="G19" s="165">
        <v>89.076619579168934</v>
      </c>
      <c r="H19" s="164">
        <v>856774</v>
      </c>
      <c r="I19" s="164">
        <v>3163700</v>
      </c>
      <c r="J19" s="165">
        <v>27.08139204096469</v>
      </c>
    </row>
    <row r="20" spans="1:246" s="34" customFormat="1" ht="15">
      <c r="A20" s="93" t="s">
        <v>161</v>
      </c>
      <c r="B20" s="164">
        <v>200</v>
      </c>
      <c r="C20" s="164">
        <v>35000</v>
      </c>
      <c r="D20" s="165">
        <v>0.5714285714285714</v>
      </c>
      <c r="E20" s="164">
        <v>4045303</v>
      </c>
      <c r="F20" s="164">
        <v>4434000</v>
      </c>
      <c r="G20" s="165">
        <v>91.233716734325668</v>
      </c>
      <c r="H20" s="164">
        <v>69663089</v>
      </c>
      <c r="I20" s="164">
        <v>76122677</v>
      </c>
      <c r="J20" s="165">
        <v>91.514239797051815</v>
      </c>
      <c r="K20" s="33"/>
      <c r="L20" s="24"/>
      <c r="M20" s="31"/>
      <c r="N20" s="31"/>
      <c r="O20" s="33"/>
      <c r="P20" s="32"/>
      <c r="Q20" s="31"/>
      <c r="R20" s="31"/>
      <c r="S20" s="33"/>
      <c r="T20" s="24"/>
      <c r="U20" s="31"/>
      <c r="V20" s="31"/>
      <c r="W20" s="33"/>
      <c r="X20" s="24"/>
      <c r="Y20" s="31"/>
      <c r="Z20" s="31"/>
      <c r="AA20" s="33"/>
      <c r="AB20" s="32"/>
      <c r="AC20" s="31"/>
      <c r="AD20" s="31"/>
      <c r="AE20" s="33"/>
      <c r="AF20" s="24"/>
      <c r="AG20" s="31"/>
      <c r="AH20" s="31"/>
      <c r="AI20" s="33"/>
      <c r="AJ20" s="24"/>
      <c r="AK20" s="31"/>
      <c r="AL20" s="31"/>
      <c r="AM20" s="33"/>
      <c r="AN20" s="32"/>
      <c r="AO20" s="31"/>
      <c r="AP20" s="31"/>
      <c r="AQ20" s="33"/>
      <c r="AR20" s="24"/>
      <c r="AS20" s="31"/>
      <c r="AT20" s="31"/>
      <c r="AU20" s="33"/>
      <c r="AV20" s="24"/>
      <c r="AW20" s="31"/>
      <c r="AX20" s="31"/>
      <c r="AY20" s="33"/>
      <c r="AZ20" s="32"/>
      <c r="BA20" s="31"/>
      <c r="BB20" s="31"/>
      <c r="BC20" s="33"/>
      <c r="BD20" s="24"/>
      <c r="BE20" s="31"/>
      <c r="BF20" s="31"/>
      <c r="BG20" s="33"/>
      <c r="BH20" s="24"/>
      <c r="BI20" s="31"/>
      <c r="BJ20" s="31"/>
      <c r="BK20" s="33"/>
      <c r="BL20" s="32"/>
      <c r="BM20" s="31"/>
      <c r="BN20" s="31"/>
      <c r="BO20" s="33"/>
      <c r="BP20" s="24"/>
      <c r="BQ20" s="31"/>
      <c r="BR20" s="31"/>
      <c r="BS20" s="33"/>
      <c r="BT20" s="24"/>
      <c r="BU20" s="31"/>
      <c r="BV20" s="31"/>
      <c r="BW20" s="33"/>
      <c r="BX20" s="32"/>
      <c r="BY20" s="31"/>
      <c r="BZ20" s="31"/>
      <c r="CA20" s="33"/>
      <c r="CB20" s="24"/>
      <c r="CC20" s="31"/>
      <c r="CD20" s="31"/>
      <c r="CE20" s="33"/>
      <c r="CF20" s="24"/>
      <c r="CG20" s="31"/>
      <c r="CH20" s="31"/>
      <c r="CI20" s="33"/>
      <c r="CJ20" s="32"/>
      <c r="CK20" s="31"/>
      <c r="CL20" s="31"/>
      <c r="CM20" s="33"/>
      <c r="CN20" s="24"/>
      <c r="CO20" s="31"/>
      <c r="CP20" s="31"/>
      <c r="CQ20" s="33"/>
      <c r="CR20" s="24"/>
      <c r="CS20" s="31"/>
      <c r="CT20" s="31"/>
      <c r="CU20" s="33"/>
      <c r="CV20" s="32"/>
      <c r="CW20" s="31"/>
      <c r="CX20" s="31"/>
      <c r="CY20" s="33"/>
      <c r="CZ20" s="24"/>
      <c r="DA20" s="31"/>
      <c r="DB20" s="31"/>
      <c r="DC20" s="33"/>
      <c r="DD20" s="24"/>
      <c r="DE20" s="31"/>
      <c r="DF20" s="31"/>
      <c r="DG20" s="33"/>
      <c r="DH20" s="32"/>
      <c r="DI20" s="31"/>
      <c r="DJ20" s="31"/>
      <c r="DK20" s="33"/>
      <c r="DL20" s="24"/>
      <c r="DM20" s="31"/>
      <c r="DN20" s="31"/>
      <c r="DO20" s="33"/>
      <c r="DP20" s="24"/>
      <c r="DQ20" s="31"/>
      <c r="DR20" s="31"/>
      <c r="DS20" s="33"/>
      <c r="DT20" s="32"/>
      <c r="DU20" s="31"/>
      <c r="DV20" s="31"/>
      <c r="DW20" s="33"/>
      <c r="DX20" s="24"/>
      <c r="DY20" s="31"/>
      <c r="DZ20" s="31"/>
      <c r="EA20" s="33"/>
      <c r="EB20" s="24"/>
      <c r="EC20" s="31"/>
      <c r="ED20" s="31"/>
      <c r="EE20" s="33"/>
      <c r="EF20" s="32"/>
      <c r="EG20" s="31"/>
      <c r="EH20" s="31"/>
      <c r="EI20" s="33"/>
      <c r="EJ20" s="24"/>
      <c r="EK20" s="31"/>
      <c r="EL20" s="31"/>
      <c r="EM20" s="33"/>
      <c r="EN20" s="24"/>
      <c r="EO20" s="31"/>
      <c r="EP20" s="31"/>
      <c r="EQ20" s="33"/>
      <c r="ER20" s="32"/>
      <c r="ES20" s="31"/>
      <c r="ET20" s="31"/>
      <c r="EU20" s="33"/>
      <c r="EV20" s="24"/>
      <c r="EW20" s="31"/>
      <c r="EX20" s="31"/>
      <c r="EY20" s="33"/>
      <c r="EZ20" s="24"/>
      <c r="FA20" s="31"/>
      <c r="FB20" s="31"/>
      <c r="FC20" s="33"/>
      <c r="FD20" s="32"/>
      <c r="FE20" s="31"/>
      <c r="FF20" s="31"/>
      <c r="FG20" s="33"/>
      <c r="FH20" s="24"/>
      <c r="FI20" s="31"/>
      <c r="FJ20" s="31"/>
      <c r="FK20" s="33"/>
      <c r="FL20" s="24"/>
      <c r="FM20" s="31"/>
      <c r="FN20" s="31"/>
      <c r="FO20" s="33"/>
      <c r="FP20" s="32"/>
      <c r="FQ20" s="31"/>
      <c r="FR20" s="31"/>
      <c r="FS20" s="33"/>
      <c r="FT20" s="24"/>
      <c r="FU20" s="31"/>
      <c r="FV20" s="31"/>
      <c r="FW20" s="33"/>
      <c r="FX20" s="24"/>
      <c r="FY20" s="31"/>
      <c r="FZ20" s="31"/>
      <c r="GA20" s="33"/>
      <c r="GB20" s="32"/>
      <c r="GC20" s="31"/>
      <c r="GD20" s="31"/>
      <c r="GE20" s="33"/>
      <c r="GF20" s="24"/>
      <c r="GG20" s="31"/>
      <c r="GH20" s="31"/>
      <c r="GI20" s="33"/>
      <c r="GJ20" s="24"/>
      <c r="GK20" s="31"/>
      <c r="GL20" s="31"/>
      <c r="GM20" s="33"/>
      <c r="GN20" s="32"/>
      <c r="GO20" s="31"/>
      <c r="GP20" s="31"/>
      <c r="GQ20" s="33"/>
      <c r="GR20" s="24"/>
      <c r="GS20" s="31"/>
      <c r="GT20" s="31"/>
      <c r="GU20" s="33"/>
      <c r="GV20" s="24"/>
      <c r="GW20" s="31"/>
      <c r="GX20" s="31"/>
      <c r="GY20" s="33"/>
      <c r="GZ20" s="32"/>
      <c r="HA20" s="31"/>
      <c r="HB20" s="31"/>
      <c r="HC20" s="33"/>
      <c r="HD20" s="24"/>
      <c r="HE20" s="31"/>
      <c r="HF20" s="31"/>
      <c r="HG20" s="33"/>
      <c r="HH20" s="24"/>
      <c r="HI20" s="31"/>
      <c r="HJ20" s="31"/>
      <c r="HK20" s="33"/>
      <c r="HL20" s="32"/>
      <c r="HM20" s="31"/>
      <c r="HN20" s="31"/>
      <c r="HO20" s="33"/>
      <c r="HP20" s="24"/>
      <c r="HQ20" s="31"/>
      <c r="HR20" s="31"/>
      <c r="HS20" s="33"/>
      <c r="HT20" s="24"/>
      <c r="HU20" s="31"/>
      <c r="HV20" s="31"/>
      <c r="HW20" s="33"/>
      <c r="HX20" s="32"/>
      <c r="HY20" s="31"/>
      <c r="HZ20" s="31"/>
      <c r="IA20" s="33"/>
      <c r="IB20" s="24"/>
      <c r="IC20" s="31"/>
      <c r="ID20" s="31"/>
      <c r="IE20" s="33"/>
      <c r="IF20" s="24"/>
      <c r="IG20" s="31"/>
      <c r="IH20" s="31"/>
      <c r="II20" s="33"/>
      <c r="IJ20" s="32"/>
      <c r="IK20" s="31"/>
      <c r="IL20" s="31"/>
    </row>
    <row r="21" spans="1:246" s="31" customFormat="1" ht="15">
      <c r="A21" s="93" t="s">
        <v>663</v>
      </c>
      <c r="B21" s="164">
        <v>0</v>
      </c>
      <c r="C21" s="164">
        <v>0</v>
      </c>
      <c r="D21" s="165">
        <v>0</v>
      </c>
      <c r="E21" s="164">
        <v>1587861</v>
      </c>
      <c r="F21" s="164">
        <v>3208000</v>
      </c>
      <c r="G21" s="165">
        <v>49.49691396508728</v>
      </c>
      <c r="H21" s="164">
        <v>4000000</v>
      </c>
      <c r="I21" s="164">
        <v>5000000</v>
      </c>
      <c r="J21" s="165">
        <v>80</v>
      </c>
    </row>
    <row r="22" spans="1:246" s="31" customFormat="1" ht="15">
      <c r="A22" s="37" t="s">
        <v>809</v>
      </c>
      <c r="B22" s="164">
        <v>0</v>
      </c>
      <c r="C22" s="164">
        <v>0</v>
      </c>
      <c r="D22" s="165">
        <v>0</v>
      </c>
      <c r="E22" s="164">
        <v>2869121</v>
      </c>
      <c r="F22" s="164">
        <v>3221892</v>
      </c>
      <c r="G22" s="165">
        <v>89.050812379806644</v>
      </c>
      <c r="H22" s="164">
        <v>0</v>
      </c>
      <c r="I22" s="164">
        <v>0</v>
      </c>
      <c r="J22" s="165">
        <v>0</v>
      </c>
    </row>
    <row r="23" spans="1:246" s="34" customFormat="1" ht="15">
      <c r="A23" s="150" t="s">
        <v>810</v>
      </c>
      <c r="B23" s="164">
        <v>0</v>
      </c>
      <c r="C23" s="164">
        <v>0</v>
      </c>
      <c r="D23" s="165">
        <v>0</v>
      </c>
      <c r="E23" s="164">
        <v>540524</v>
      </c>
      <c r="F23" s="164">
        <v>587572</v>
      </c>
      <c r="G23" s="165">
        <v>91.992811093789356</v>
      </c>
      <c r="H23" s="164">
        <v>0</v>
      </c>
      <c r="I23" s="164">
        <v>0</v>
      </c>
      <c r="J23" s="165">
        <v>0</v>
      </c>
      <c r="K23" s="33"/>
      <c r="L23" s="24"/>
      <c r="M23" s="31"/>
      <c r="N23" s="31"/>
      <c r="O23" s="33"/>
      <c r="P23" s="32"/>
      <c r="Q23" s="31"/>
      <c r="R23" s="31"/>
      <c r="S23" s="33"/>
      <c r="T23" s="24"/>
      <c r="U23" s="31"/>
      <c r="V23" s="31"/>
      <c r="W23" s="33"/>
      <c r="X23" s="24"/>
      <c r="Y23" s="31"/>
      <c r="Z23" s="31"/>
      <c r="AA23" s="33"/>
      <c r="AB23" s="32"/>
      <c r="AC23" s="31"/>
      <c r="AD23" s="31"/>
      <c r="AE23" s="33"/>
      <c r="AF23" s="24"/>
      <c r="AG23" s="31"/>
      <c r="AH23" s="31"/>
      <c r="AI23" s="33"/>
      <c r="AJ23" s="24"/>
      <c r="AK23" s="31"/>
      <c r="AL23" s="31"/>
      <c r="AM23" s="33"/>
      <c r="AN23" s="32"/>
      <c r="AO23" s="31"/>
      <c r="AP23" s="31"/>
      <c r="AQ23" s="33"/>
      <c r="AR23" s="24"/>
      <c r="AS23" s="31"/>
      <c r="AT23" s="31"/>
      <c r="AU23" s="33"/>
      <c r="AV23" s="24"/>
      <c r="AW23" s="31"/>
      <c r="AX23" s="31"/>
      <c r="AY23" s="33"/>
      <c r="AZ23" s="32"/>
      <c r="BA23" s="31"/>
      <c r="BB23" s="31"/>
      <c r="BC23" s="33"/>
      <c r="BD23" s="24"/>
      <c r="BE23" s="31"/>
      <c r="BF23" s="31"/>
      <c r="BG23" s="33"/>
      <c r="BH23" s="24"/>
      <c r="BI23" s="31"/>
      <c r="BJ23" s="31"/>
      <c r="BK23" s="33"/>
      <c r="BL23" s="32"/>
      <c r="BM23" s="31"/>
      <c r="BN23" s="31"/>
      <c r="BO23" s="33"/>
      <c r="BP23" s="24"/>
      <c r="BQ23" s="31"/>
      <c r="BR23" s="31"/>
      <c r="BS23" s="33"/>
      <c r="BT23" s="24"/>
      <c r="BU23" s="31"/>
      <c r="BV23" s="31"/>
      <c r="BW23" s="33"/>
      <c r="BX23" s="32"/>
      <c r="BY23" s="31"/>
      <c r="BZ23" s="31"/>
      <c r="CA23" s="33"/>
      <c r="CB23" s="24"/>
      <c r="CC23" s="31"/>
      <c r="CD23" s="31"/>
      <c r="CE23" s="33"/>
      <c r="CF23" s="24"/>
      <c r="CG23" s="31"/>
      <c r="CH23" s="31"/>
      <c r="CI23" s="33"/>
      <c r="CJ23" s="32"/>
      <c r="CK23" s="31"/>
      <c r="CL23" s="31"/>
      <c r="CM23" s="33"/>
      <c r="CN23" s="24"/>
      <c r="CO23" s="31"/>
      <c r="CP23" s="31"/>
      <c r="CQ23" s="33"/>
      <c r="CR23" s="24"/>
      <c r="CS23" s="31"/>
      <c r="CT23" s="31"/>
      <c r="CU23" s="33"/>
      <c r="CV23" s="32"/>
      <c r="CW23" s="31"/>
      <c r="CX23" s="31"/>
      <c r="CY23" s="33"/>
      <c r="CZ23" s="24"/>
      <c r="DA23" s="31"/>
      <c r="DB23" s="31"/>
      <c r="DC23" s="33"/>
      <c r="DD23" s="24"/>
      <c r="DE23" s="31"/>
      <c r="DF23" s="31"/>
      <c r="DG23" s="33"/>
      <c r="DH23" s="32"/>
      <c r="DI23" s="31"/>
      <c r="DJ23" s="31"/>
      <c r="DK23" s="33"/>
      <c r="DL23" s="24"/>
      <c r="DM23" s="31"/>
      <c r="DN23" s="31"/>
      <c r="DO23" s="33"/>
      <c r="DP23" s="24"/>
      <c r="DQ23" s="31"/>
      <c r="DR23" s="31"/>
      <c r="DS23" s="33"/>
      <c r="DT23" s="32"/>
      <c r="DU23" s="31"/>
      <c r="DV23" s="31"/>
      <c r="DW23" s="33"/>
      <c r="DX23" s="24"/>
      <c r="DY23" s="31"/>
      <c r="DZ23" s="31"/>
      <c r="EA23" s="33"/>
      <c r="EB23" s="24"/>
      <c r="EC23" s="31"/>
      <c r="ED23" s="31"/>
      <c r="EE23" s="33"/>
      <c r="EF23" s="32"/>
      <c r="EG23" s="31"/>
      <c r="EH23" s="31"/>
      <c r="EI23" s="33"/>
      <c r="EJ23" s="24"/>
      <c r="EK23" s="31"/>
      <c r="EL23" s="31"/>
      <c r="EM23" s="33"/>
      <c r="EN23" s="24"/>
      <c r="EO23" s="31"/>
      <c r="EP23" s="31"/>
      <c r="EQ23" s="33"/>
      <c r="ER23" s="32"/>
      <c r="ES23" s="31"/>
      <c r="ET23" s="31"/>
      <c r="EU23" s="33"/>
      <c r="EV23" s="24"/>
      <c r="EW23" s="31"/>
      <c r="EX23" s="31"/>
      <c r="EY23" s="33"/>
      <c r="EZ23" s="24"/>
      <c r="FA23" s="31"/>
      <c r="FB23" s="31"/>
      <c r="FC23" s="33"/>
      <c r="FD23" s="32"/>
      <c r="FE23" s="31"/>
      <c r="FF23" s="31"/>
      <c r="FG23" s="33"/>
      <c r="FH23" s="24"/>
      <c r="FI23" s="31"/>
      <c r="FJ23" s="31"/>
      <c r="FK23" s="33"/>
      <c r="FL23" s="24"/>
      <c r="FM23" s="31"/>
      <c r="FN23" s="31"/>
      <c r="FO23" s="33"/>
      <c r="FP23" s="32"/>
      <c r="FQ23" s="31"/>
      <c r="FR23" s="31"/>
      <c r="FS23" s="33"/>
      <c r="FT23" s="24"/>
      <c r="FU23" s="31"/>
      <c r="FV23" s="31"/>
      <c r="FW23" s="33"/>
      <c r="FX23" s="24"/>
      <c r="FY23" s="31"/>
      <c r="FZ23" s="31"/>
      <c r="GA23" s="33"/>
      <c r="GB23" s="32"/>
      <c r="GC23" s="31"/>
      <c r="GD23" s="31"/>
      <c r="GE23" s="33"/>
      <c r="GF23" s="24"/>
      <c r="GG23" s="31"/>
      <c r="GH23" s="31"/>
      <c r="GI23" s="33"/>
      <c r="GJ23" s="24"/>
      <c r="GK23" s="31"/>
      <c r="GL23" s="31"/>
      <c r="GM23" s="33"/>
      <c r="GN23" s="32"/>
      <c r="GO23" s="31"/>
      <c r="GP23" s="31"/>
      <c r="GQ23" s="33"/>
      <c r="GR23" s="24"/>
      <c r="GS23" s="31"/>
      <c r="GT23" s="31"/>
      <c r="GU23" s="33"/>
      <c r="GV23" s="24"/>
      <c r="GW23" s="31"/>
      <c r="GX23" s="31"/>
      <c r="GY23" s="33"/>
      <c r="GZ23" s="32"/>
      <c r="HA23" s="31"/>
      <c r="HB23" s="31"/>
      <c r="HC23" s="33"/>
      <c r="HD23" s="24"/>
      <c r="HE23" s="31"/>
      <c r="HF23" s="31"/>
      <c r="HG23" s="33"/>
      <c r="HH23" s="24"/>
      <c r="HI23" s="31"/>
      <c r="HJ23" s="31"/>
      <c r="HK23" s="33"/>
      <c r="HL23" s="32"/>
      <c r="HM23" s="31"/>
      <c r="HN23" s="31"/>
      <c r="HO23" s="33"/>
      <c r="HP23" s="24"/>
      <c r="HQ23" s="31"/>
      <c r="HR23" s="31"/>
      <c r="HS23" s="33"/>
      <c r="HT23" s="24"/>
      <c r="HU23" s="31"/>
      <c r="HV23" s="31"/>
      <c r="HW23" s="33"/>
      <c r="HX23" s="32"/>
      <c r="HY23" s="31"/>
      <c r="HZ23" s="31"/>
      <c r="IA23" s="33"/>
      <c r="IB23" s="24"/>
      <c r="IC23" s="31"/>
      <c r="ID23" s="31"/>
      <c r="IE23" s="33"/>
      <c r="IF23" s="24"/>
      <c r="IG23" s="31"/>
      <c r="IH23" s="31"/>
      <c r="II23" s="33"/>
      <c r="IJ23" s="32"/>
      <c r="IK23" s="31"/>
      <c r="IL23" s="31"/>
    </row>
    <row r="24" spans="1:246" s="31" customFormat="1" ht="15">
      <c r="A24" s="93" t="s">
        <v>1118</v>
      </c>
      <c r="B24" s="164">
        <v>0</v>
      </c>
      <c r="C24" s="164">
        <v>0</v>
      </c>
      <c r="D24" s="165">
        <v>0</v>
      </c>
      <c r="E24" s="164">
        <v>172453</v>
      </c>
      <c r="F24" s="164">
        <v>232000</v>
      </c>
      <c r="G24" s="165">
        <v>74.333189655172418</v>
      </c>
      <c r="H24" s="164">
        <v>2766430</v>
      </c>
      <c r="I24" s="164">
        <v>2766430</v>
      </c>
      <c r="J24" s="165">
        <v>100</v>
      </c>
    </row>
    <row r="25" spans="1:246" s="31" customFormat="1" ht="15">
      <c r="A25" s="93" t="s">
        <v>820</v>
      </c>
      <c r="B25" s="164">
        <v>774022</v>
      </c>
      <c r="C25" s="164">
        <v>1923700</v>
      </c>
      <c r="D25" s="165">
        <v>40.23610750116962</v>
      </c>
      <c r="E25" s="164">
        <v>4442436</v>
      </c>
      <c r="F25" s="164">
        <v>4615000</v>
      </c>
      <c r="G25" s="165">
        <v>96.260801733477791</v>
      </c>
      <c r="H25" s="164">
        <v>637042</v>
      </c>
      <c r="I25" s="164">
        <v>637200</v>
      </c>
      <c r="J25" s="165">
        <v>99.9752040175769</v>
      </c>
    </row>
    <row r="26" spans="1:246" s="31" customFormat="1" ht="15">
      <c r="A26" s="93" t="s">
        <v>1215</v>
      </c>
      <c r="B26" s="164">
        <v>0</v>
      </c>
      <c r="C26" s="164">
        <v>0</v>
      </c>
      <c r="D26" s="165">
        <v>0</v>
      </c>
      <c r="E26" s="164">
        <v>20243530</v>
      </c>
      <c r="F26" s="164">
        <v>19636000</v>
      </c>
      <c r="G26" s="165">
        <v>103.09396007333469</v>
      </c>
      <c r="H26" s="164">
        <v>0</v>
      </c>
      <c r="I26" s="164">
        <v>0</v>
      </c>
      <c r="J26" s="165">
        <v>0</v>
      </c>
    </row>
    <row r="27" spans="1:246" s="31" customFormat="1" ht="15">
      <c r="A27" s="93" t="s">
        <v>811</v>
      </c>
      <c r="B27" s="164">
        <v>10009528</v>
      </c>
      <c r="C27" s="164">
        <v>6000000</v>
      </c>
      <c r="D27" s="165">
        <v>166.82546666666667</v>
      </c>
      <c r="E27" s="164">
        <v>40098631</v>
      </c>
      <c r="F27" s="164">
        <v>42220000</v>
      </c>
      <c r="G27" s="165">
        <v>94.975440549502608</v>
      </c>
      <c r="H27" s="164">
        <v>51432011</v>
      </c>
      <c r="I27" s="164">
        <v>56316477</v>
      </c>
      <c r="J27" s="165">
        <v>91.326755045419489</v>
      </c>
    </row>
    <row r="28" spans="1:246" s="31" customFormat="1" ht="15">
      <c r="A28" s="93" t="s">
        <v>1216</v>
      </c>
      <c r="B28" s="164">
        <v>0</v>
      </c>
      <c r="C28" s="164">
        <v>0</v>
      </c>
      <c r="D28" s="165">
        <v>0</v>
      </c>
      <c r="E28" s="164">
        <v>154481416</v>
      </c>
      <c r="F28" s="164">
        <v>154481226</v>
      </c>
      <c r="G28" s="165">
        <v>100.00012299229164</v>
      </c>
      <c r="H28" s="164">
        <v>0</v>
      </c>
      <c r="I28" s="164">
        <v>0</v>
      </c>
      <c r="J28" s="165">
        <v>0</v>
      </c>
    </row>
    <row r="29" spans="1:246" s="31" customFormat="1" ht="15">
      <c r="A29" s="93" t="s">
        <v>785</v>
      </c>
      <c r="B29" s="164">
        <v>38612598</v>
      </c>
      <c r="C29" s="164">
        <v>50458000</v>
      </c>
      <c r="D29" s="165">
        <v>76.524234016409693</v>
      </c>
      <c r="E29" s="164">
        <v>29123409</v>
      </c>
      <c r="F29" s="164">
        <v>29141626</v>
      </c>
      <c r="G29" s="165">
        <v>99.937488045450863</v>
      </c>
      <c r="H29" s="164">
        <v>3899051</v>
      </c>
      <c r="I29" s="164">
        <v>3899051</v>
      </c>
      <c r="J29" s="165">
        <v>100</v>
      </c>
    </row>
    <row r="30" spans="1:246" s="31" customFormat="1" ht="15">
      <c r="A30" s="93" t="s">
        <v>47</v>
      </c>
      <c r="B30" s="164">
        <v>0</v>
      </c>
      <c r="C30" s="164">
        <v>0</v>
      </c>
      <c r="D30" s="165">
        <v>0</v>
      </c>
      <c r="E30" s="164">
        <v>41350995</v>
      </c>
      <c r="F30" s="164">
        <v>42094000</v>
      </c>
      <c r="G30" s="165">
        <v>98.234890958331363</v>
      </c>
      <c r="H30" s="164">
        <v>5840121</v>
      </c>
      <c r="I30" s="164">
        <v>8118000</v>
      </c>
      <c r="J30" s="165">
        <v>71.940391722099037</v>
      </c>
    </row>
    <row r="31" spans="1:246" s="31" customFormat="1" ht="15">
      <c r="A31" s="93" t="s">
        <v>45</v>
      </c>
      <c r="B31" s="164">
        <v>0</v>
      </c>
      <c r="C31" s="164">
        <v>0</v>
      </c>
      <c r="D31" s="165">
        <v>0</v>
      </c>
      <c r="E31" s="164">
        <v>1475909</v>
      </c>
      <c r="F31" s="164">
        <v>1605000</v>
      </c>
      <c r="G31" s="165">
        <v>91.956947040498434</v>
      </c>
      <c r="H31" s="164">
        <v>0</v>
      </c>
      <c r="I31" s="164">
        <v>0</v>
      </c>
      <c r="J31" s="165">
        <v>0</v>
      </c>
    </row>
    <row r="32" spans="1:246" ht="15">
      <c r="A32" s="93" t="s">
        <v>650</v>
      </c>
      <c r="B32" s="164">
        <v>0</v>
      </c>
      <c r="C32" s="164">
        <v>0</v>
      </c>
      <c r="D32" s="165">
        <v>0</v>
      </c>
      <c r="E32" s="164">
        <v>1279716</v>
      </c>
      <c r="F32" s="164">
        <v>1321000</v>
      </c>
      <c r="G32" s="165">
        <v>96.874791824375478</v>
      </c>
      <c r="H32" s="164">
        <v>0</v>
      </c>
      <c r="I32" s="164">
        <v>0</v>
      </c>
      <c r="J32" s="165">
        <v>0</v>
      </c>
    </row>
    <row r="33" spans="1:10" ht="15">
      <c r="A33" s="93" t="s">
        <v>1109</v>
      </c>
      <c r="B33" s="164">
        <v>0</v>
      </c>
      <c r="C33" s="164">
        <v>0</v>
      </c>
      <c r="D33" s="165">
        <v>0</v>
      </c>
      <c r="E33" s="164">
        <v>1053295</v>
      </c>
      <c r="F33" s="164">
        <v>1230000</v>
      </c>
      <c r="G33" s="165">
        <v>85.633739837398366</v>
      </c>
      <c r="H33" s="164">
        <v>23357</v>
      </c>
      <c r="I33" s="164">
        <v>281915</v>
      </c>
      <c r="J33" s="165">
        <v>8.2851214018409802</v>
      </c>
    </row>
    <row r="34" spans="1:10" ht="15">
      <c r="A34" s="93" t="s">
        <v>1077</v>
      </c>
      <c r="B34" s="164">
        <v>590303</v>
      </c>
      <c r="C34" s="164">
        <v>2200000</v>
      </c>
      <c r="D34" s="165">
        <v>26.831954545454543</v>
      </c>
      <c r="E34" s="164">
        <v>17464057</v>
      </c>
      <c r="F34" s="164">
        <v>19646000</v>
      </c>
      <c r="G34" s="165">
        <v>88.89370355288608</v>
      </c>
      <c r="H34" s="164">
        <v>6168201</v>
      </c>
      <c r="I34" s="164">
        <v>6168201</v>
      </c>
      <c r="J34" s="165">
        <v>100</v>
      </c>
    </row>
    <row r="35" spans="1:10" ht="15">
      <c r="A35" s="93" t="s">
        <v>813</v>
      </c>
      <c r="B35" s="164">
        <v>785053</v>
      </c>
      <c r="C35" s="164">
        <v>790000</v>
      </c>
      <c r="D35" s="165">
        <v>99.373797468354425</v>
      </c>
      <c r="E35" s="164">
        <v>981944</v>
      </c>
      <c r="F35" s="164">
        <v>1286000</v>
      </c>
      <c r="G35" s="165">
        <v>76.356454121306371</v>
      </c>
      <c r="H35" s="164">
        <v>181140</v>
      </c>
      <c r="I35" s="164">
        <v>241300</v>
      </c>
      <c r="J35" s="165">
        <v>75.068379610443429</v>
      </c>
    </row>
    <row r="36" spans="1:10" ht="15">
      <c r="A36" s="93" t="s">
        <v>1232</v>
      </c>
      <c r="B36" s="164">
        <v>261737330</v>
      </c>
      <c r="C36" s="164">
        <v>155238003</v>
      </c>
      <c r="D36" s="165">
        <v>168.6039017134226</v>
      </c>
      <c r="E36" s="164">
        <v>1532691530</v>
      </c>
      <c r="F36" s="164">
        <v>1505759540</v>
      </c>
      <c r="G36" s="165">
        <v>101.78859833091278</v>
      </c>
      <c r="H36" s="164">
        <v>35619842</v>
      </c>
      <c r="I36" s="164">
        <v>42431167</v>
      </c>
      <c r="J36" s="165">
        <v>83.947354075837694</v>
      </c>
    </row>
    <row r="37" spans="1:10" ht="15">
      <c r="A37" s="93" t="s">
        <v>836</v>
      </c>
      <c r="B37" s="164">
        <v>0</v>
      </c>
      <c r="C37" s="164">
        <v>0</v>
      </c>
      <c r="D37" s="165">
        <v>0</v>
      </c>
      <c r="E37" s="164">
        <v>165007</v>
      </c>
      <c r="F37" s="164">
        <v>214987</v>
      </c>
      <c r="G37" s="165">
        <v>76.752082684069265</v>
      </c>
      <c r="H37" s="164">
        <v>0</v>
      </c>
      <c r="I37" s="164">
        <v>0</v>
      </c>
      <c r="J37" s="165">
        <v>0</v>
      </c>
    </row>
    <row r="38" spans="1:10" ht="15">
      <c r="A38" s="93" t="s">
        <v>1233</v>
      </c>
      <c r="B38" s="164">
        <v>1232792811.8280001</v>
      </c>
      <c r="C38" s="164">
        <v>2096283000</v>
      </c>
      <c r="D38" s="165">
        <v>58.80851067475146</v>
      </c>
      <c r="E38" s="164">
        <v>0</v>
      </c>
      <c r="F38" s="164">
        <v>0</v>
      </c>
      <c r="G38" s="165">
        <v>0</v>
      </c>
      <c r="H38" s="164">
        <v>0</v>
      </c>
      <c r="I38" s="164">
        <v>0</v>
      </c>
      <c r="J38" s="165">
        <v>0</v>
      </c>
    </row>
    <row r="39" spans="1:10" ht="15">
      <c r="A39" s="93" t="s">
        <v>802</v>
      </c>
      <c r="B39" s="164">
        <v>82499</v>
      </c>
      <c r="C39" s="164">
        <v>351700</v>
      </c>
      <c r="D39" s="165">
        <v>23.457207847597385</v>
      </c>
      <c r="E39" s="164">
        <v>6573157</v>
      </c>
      <c r="F39" s="164">
        <v>7338591</v>
      </c>
      <c r="G39" s="165">
        <v>89.569741657492557</v>
      </c>
      <c r="H39" s="164">
        <v>7445280</v>
      </c>
      <c r="I39" s="164">
        <v>7719200</v>
      </c>
      <c r="J39" s="165">
        <v>96.451445745673126</v>
      </c>
    </row>
    <row r="40" spans="1:10" ht="15">
      <c r="A40" s="93" t="s">
        <v>814</v>
      </c>
      <c r="B40" s="164">
        <v>0</v>
      </c>
      <c r="C40" s="164">
        <v>0</v>
      </c>
      <c r="D40" s="165">
        <v>0</v>
      </c>
      <c r="E40" s="164">
        <v>1218319</v>
      </c>
      <c r="F40" s="164">
        <v>1295444</v>
      </c>
      <c r="G40" s="165">
        <v>94.046442764025301</v>
      </c>
      <c r="H40" s="164">
        <v>1082714</v>
      </c>
      <c r="I40" s="164">
        <v>1600000</v>
      </c>
      <c r="J40" s="165">
        <v>67.669624999999996</v>
      </c>
    </row>
    <row r="41" spans="1:10" ht="15">
      <c r="A41" s="93" t="s">
        <v>815</v>
      </c>
      <c r="B41" s="164">
        <v>50</v>
      </c>
      <c r="C41" s="164">
        <v>0</v>
      </c>
      <c r="D41" s="165">
        <v>0</v>
      </c>
      <c r="E41" s="164">
        <v>3206461</v>
      </c>
      <c r="F41" s="164">
        <v>3341000</v>
      </c>
      <c r="G41" s="165">
        <v>95.973091888656086</v>
      </c>
      <c r="H41" s="164">
        <v>300</v>
      </c>
      <c r="I41" s="164">
        <v>300</v>
      </c>
      <c r="J41" s="165">
        <v>0</v>
      </c>
    </row>
    <row r="42" spans="1:10" ht="15">
      <c r="A42" s="93" t="s">
        <v>902</v>
      </c>
      <c r="B42" s="164">
        <v>4600</v>
      </c>
      <c r="C42" s="164">
        <v>0</v>
      </c>
      <c r="D42" s="165">
        <v>0</v>
      </c>
      <c r="E42" s="164">
        <v>3434828</v>
      </c>
      <c r="F42" s="164">
        <v>3928000</v>
      </c>
      <c r="G42" s="165">
        <v>87.444704684317713</v>
      </c>
      <c r="H42" s="164">
        <v>0</v>
      </c>
      <c r="I42" s="164">
        <v>0</v>
      </c>
      <c r="J42" s="165">
        <v>0</v>
      </c>
    </row>
    <row r="43" spans="1:10" ht="15">
      <c r="A43" s="93" t="s">
        <v>46</v>
      </c>
      <c r="B43" s="164">
        <v>75</v>
      </c>
      <c r="C43" s="164">
        <v>0</v>
      </c>
      <c r="D43" s="165">
        <v>0</v>
      </c>
      <c r="E43" s="164">
        <v>5827178</v>
      </c>
      <c r="F43" s="164">
        <v>6094271</v>
      </c>
      <c r="G43" s="165">
        <v>95.617310093364736</v>
      </c>
      <c r="H43" s="164">
        <v>55991</v>
      </c>
      <c r="I43" s="164">
        <v>284300</v>
      </c>
      <c r="J43" s="165">
        <v>19.694336967991557</v>
      </c>
    </row>
    <row r="44" spans="1:10" ht="15">
      <c r="A44" s="93" t="s">
        <v>816</v>
      </c>
      <c r="B44" s="164">
        <v>0</v>
      </c>
      <c r="C44" s="164">
        <v>0</v>
      </c>
      <c r="D44" s="165">
        <v>0</v>
      </c>
      <c r="E44" s="164">
        <v>990732</v>
      </c>
      <c r="F44" s="164">
        <v>1138000</v>
      </c>
      <c r="G44" s="165">
        <v>87.059050966608083</v>
      </c>
      <c r="H44" s="164">
        <v>0</v>
      </c>
      <c r="I44" s="164">
        <v>0</v>
      </c>
      <c r="J44" s="165">
        <v>0</v>
      </c>
    </row>
    <row r="45" spans="1:10" ht="15">
      <c r="A45" s="93" t="s">
        <v>1114</v>
      </c>
      <c r="B45" s="164">
        <v>3747653</v>
      </c>
      <c r="C45" s="164">
        <v>3620300</v>
      </c>
      <c r="D45" s="165">
        <v>103.51774714802642</v>
      </c>
      <c r="E45" s="164">
        <v>10644553</v>
      </c>
      <c r="F45" s="164">
        <v>11896854</v>
      </c>
      <c r="G45" s="165">
        <v>89.473679344135846</v>
      </c>
      <c r="H45" s="164">
        <v>3813069</v>
      </c>
      <c r="I45" s="164">
        <v>3908300</v>
      </c>
      <c r="J45" s="165">
        <v>97.563365145971389</v>
      </c>
    </row>
    <row r="46" spans="1:10" ht="15">
      <c r="A46" s="93" t="s">
        <v>817</v>
      </c>
      <c r="B46" s="164">
        <v>0</v>
      </c>
      <c r="C46" s="164">
        <v>0</v>
      </c>
      <c r="D46" s="165">
        <v>0</v>
      </c>
      <c r="E46" s="164">
        <v>9764411</v>
      </c>
      <c r="F46" s="164">
        <v>12337000</v>
      </c>
      <c r="G46" s="165">
        <v>79.147369700899731</v>
      </c>
      <c r="H46" s="164">
        <v>20888</v>
      </c>
      <c r="I46" s="164">
        <v>20888</v>
      </c>
      <c r="J46" s="165">
        <v>100</v>
      </c>
    </row>
    <row r="47" spans="1:10" ht="15">
      <c r="A47" s="93" t="s">
        <v>664</v>
      </c>
      <c r="B47" s="164">
        <v>1063</v>
      </c>
      <c r="C47" s="164">
        <v>0</v>
      </c>
      <c r="D47" s="165">
        <v>0</v>
      </c>
      <c r="E47" s="164">
        <v>13059012</v>
      </c>
      <c r="F47" s="164">
        <v>13064000</v>
      </c>
      <c r="G47" s="165">
        <v>99.961818738518062</v>
      </c>
      <c r="H47" s="164">
        <v>162396</v>
      </c>
      <c r="I47" s="164">
        <v>172316</v>
      </c>
      <c r="J47" s="165">
        <v>94.24313470600525</v>
      </c>
    </row>
    <row r="48" spans="1:10" ht="15">
      <c r="A48" s="93" t="s">
        <v>818</v>
      </c>
      <c r="B48" s="164">
        <v>8775</v>
      </c>
      <c r="C48" s="164">
        <v>10000</v>
      </c>
      <c r="D48" s="165">
        <v>87.75</v>
      </c>
      <c r="E48" s="164">
        <v>3018861</v>
      </c>
      <c r="F48" s="164">
        <v>3779000</v>
      </c>
      <c r="G48" s="165">
        <v>79.885181264884892</v>
      </c>
      <c r="H48" s="164">
        <v>106018</v>
      </c>
      <c r="I48" s="164">
        <v>530800</v>
      </c>
      <c r="J48" s="165">
        <v>19.973247927656367</v>
      </c>
    </row>
    <row r="49" spans="1:10" ht="15">
      <c r="A49" s="93" t="s">
        <v>903</v>
      </c>
      <c r="B49" s="164">
        <v>12369002</v>
      </c>
      <c r="C49" s="164">
        <v>21901000</v>
      </c>
      <c r="D49" s="165">
        <v>56.476882334139987</v>
      </c>
      <c r="E49" s="164">
        <v>7060106</v>
      </c>
      <c r="F49" s="164">
        <v>7572000</v>
      </c>
      <c r="G49" s="165">
        <v>93.239646064447967</v>
      </c>
      <c r="H49" s="164">
        <v>1414153</v>
      </c>
      <c r="I49" s="164">
        <v>1911165</v>
      </c>
      <c r="J49" s="165">
        <v>73.994291440037884</v>
      </c>
    </row>
    <row r="50" spans="1:10" ht="15">
      <c r="A50" s="93" t="s">
        <v>904</v>
      </c>
      <c r="B50" s="164">
        <v>60</v>
      </c>
      <c r="C50" s="164">
        <v>0</v>
      </c>
      <c r="D50" s="165">
        <v>0</v>
      </c>
      <c r="E50" s="164">
        <v>1108328</v>
      </c>
      <c r="F50" s="164">
        <v>1188000</v>
      </c>
      <c r="G50" s="165">
        <v>93.293602693602693</v>
      </c>
      <c r="H50" s="164">
        <v>0</v>
      </c>
      <c r="I50" s="164">
        <v>0</v>
      </c>
      <c r="J50" s="165">
        <v>0</v>
      </c>
    </row>
    <row r="51" spans="1:10" ht="15">
      <c r="A51" s="93" t="s">
        <v>1100</v>
      </c>
      <c r="B51" s="164">
        <v>1045</v>
      </c>
      <c r="C51" s="164">
        <v>0</v>
      </c>
      <c r="D51" s="165">
        <v>0</v>
      </c>
      <c r="E51" s="164">
        <v>7693672</v>
      </c>
      <c r="F51" s="164">
        <v>10570000</v>
      </c>
      <c r="G51" s="165">
        <v>72.787814569536422</v>
      </c>
      <c r="H51" s="164">
        <v>1070698</v>
      </c>
      <c r="I51" s="164">
        <v>1200000</v>
      </c>
      <c r="J51" s="165">
        <v>89.224833333333336</v>
      </c>
    </row>
    <row r="52" spans="1:10" ht="15">
      <c r="A52" s="93" t="s">
        <v>1112</v>
      </c>
      <c r="B52" s="164">
        <v>91644352</v>
      </c>
      <c r="C52" s="164">
        <v>157902715</v>
      </c>
      <c r="D52" s="165">
        <v>58.038490345147011</v>
      </c>
      <c r="E52" s="164">
        <v>16965501</v>
      </c>
      <c r="F52" s="164">
        <v>19986800</v>
      </c>
      <c r="G52" s="165">
        <v>84.883528128564862</v>
      </c>
      <c r="H52" s="164">
        <v>1425527</v>
      </c>
      <c r="I52" s="164">
        <v>2352700</v>
      </c>
      <c r="J52" s="165">
        <v>60.591108088579084</v>
      </c>
    </row>
    <row r="53" spans="1:10" ht="15">
      <c r="A53" s="93" t="s">
        <v>1217</v>
      </c>
      <c r="B53" s="164">
        <v>0</v>
      </c>
      <c r="C53" s="164">
        <v>0</v>
      </c>
      <c r="D53" s="165">
        <v>0</v>
      </c>
      <c r="E53" s="164">
        <v>26299974</v>
      </c>
      <c r="F53" s="164">
        <v>25000000</v>
      </c>
      <c r="G53" s="165">
        <v>105.199896</v>
      </c>
      <c r="H53" s="164">
        <v>0</v>
      </c>
      <c r="I53" s="164">
        <v>0</v>
      </c>
      <c r="J53" s="165">
        <v>0</v>
      </c>
    </row>
    <row r="54" spans="1:10" ht="15">
      <c r="A54" s="93" t="s">
        <v>1111</v>
      </c>
      <c r="B54" s="164">
        <v>230450</v>
      </c>
      <c r="C54" s="164">
        <v>1000900</v>
      </c>
      <c r="D54" s="165">
        <v>23.0242781496653</v>
      </c>
      <c r="E54" s="164">
        <v>2436304</v>
      </c>
      <c r="F54" s="164">
        <v>3126000</v>
      </c>
      <c r="G54" s="165">
        <v>77.936788227767124</v>
      </c>
      <c r="H54" s="164">
        <v>50797</v>
      </c>
      <c r="I54" s="164">
        <v>800000</v>
      </c>
      <c r="J54" s="165">
        <v>6.3496250000000005</v>
      </c>
    </row>
    <row r="55" spans="1:10" ht="15">
      <c r="A55" s="93" t="s">
        <v>1113</v>
      </c>
      <c r="B55" s="164">
        <v>0</v>
      </c>
      <c r="C55" s="164">
        <v>0</v>
      </c>
      <c r="D55" s="165">
        <v>0</v>
      </c>
      <c r="E55" s="164">
        <v>1605474</v>
      </c>
      <c r="F55" s="164">
        <v>2422000</v>
      </c>
      <c r="G55" s="165">
        <v>66.287118084227913</v>
      </c>
      <c r="H55" s="164">
        <v>1500</v>
      </c>
      <c r="I55" s="164">
        <v>676000</v>
      </c>
      <c r="J55" s="165">
        <v>0.22189349112426035</v>
      </c>
    </row>
    <row r="56" spans="1:10" ht="15">
      <c r="A56" s="93" t="s">
        <v>1218</v>
      </c>
      <c r="B56" s="164">
        <v>0</v>
      </c>
      <c r="C56" s="164">
        <v>0</v>
      </c>
      <c r="D56" s="165">
        <v>0</v>
      </c>
      <c r="E56" s="164">
        <v>43614251</v>
      </c>
      <c r="F56" s="164">
        <v>35698000</v>
      </c>
      <c r="G56" s="165">
        <v>122.17561488038547</v>
      </c>
      <c r="H56" s="164">
        <v>0</v>
      </c>
      <c r="I56" s="164">
        <v>0</v>
      </c>
      <c r="J56" s="165">
        <v>0</v>
      </c>
    </row>
    <row r="57" spans="1:10" ht="17.25" customHeight="1">
      <c r="A57" s="93" t="s">
        <v>837</v>
      </c>
      <c r="B57" s="164">
        <v>2136310</v>
      </c>
      <c r="C57" s="164">
        <v>3000000</v>
      </c>
      <c r="D57" s="165">
        <v>71.210333333333324</v>
      </c>
      <c r="E57" s="164">
        <v>2354613</v>
      </c>
      <c r="F57" s="164">
        <v>2567141</v>
      </c>
      <c r="G57" s="165">
        <v>91.721218273558009</v>
      </c>
      <c r="H57" s="164">
        <v>0</v>
      </c>
      <c r="I57" s="164">
        <v>0</v>
      </c>
      <c r="J57" s="165">
        <v>0</v>
      </c>
    </row>
    <row r="58" spans="1:10" ht="17.25" customHeight="1">
      <c r="A58" s="93" t="s">
        <v>1213</v>
      </c>
      <c r="B58" s="164">
        <v>288676629</v>
      </c>
      <c r="C58" s="164">
        <v>269928364</v>
      </c>
      <c r="D58" s="165">
        <v>106.9456446600032</v>
      </c>
      <c r="E58" s="164">
        <v>3645848</v>
      </c>
      <c r="F58" s="164">
        <v>5000000</v>
      </c>
      <c r="G58" s="165">
        <v>72.916960000000003</v>
      </c>
      <c r="H58" s="164">
        <v>3771385</v>
      </c>
      <c r="I58" s="164">
        <v>3771385</v>
      </c>
      <c r="J58" s="165">
        <v>100</v>
      </c>
    </row>
    <row r="59" spans="1:10" ht="17.25" customHeight="1">
      <c r="A59" s="93" t="s">
        <v>1110</v>
      </c>
      <c r="B59" s="164">
        <v>260</v>
      </c>
      <c r="C59" s="164">
        <v>0</v>
      </c>
      <c r="D59" s="165">
        <v>0</v>
      </c>
      <c r="E59" s="164">
        <v>528902</v>
      </c>
      <c r="F59" s="164">
        <v>1031000</v>
      </c>
      <c r="G59" s="165">
        <v>51.299903006789528</v>
      </c>
      <c r="H59" s="164">
        <v>0</v>
      </c>
      <c r="I59" s="164">
        <v>0</v>
      </c>
      <c r="J59" s="165">
        <v>0</v>
      </c>
    </row>
    <row r="60" spans="1:10" ht="17.25" customHeight="1">
      <c r="A60" s="93" t="s">
        <v>1392</v>
      </c>
      <c r="B60" s="164">
        <v>0</v>
      </c>
      <c r="C60" s="164">
        <v>0</v>
      </c>
      <c r="D60" s="165">
        <v>0</v>
      </c>
      <c r="E60" s="164">
        <v>472644</v>
      </c>
      <c r="F60" s="164">
        <v>1000000</v>
      </c>
      <c r="G60" s="165">
        <v>47.264400000000002</v>
      </c>
      <c r="H60" s="164">
        <v>0</v>
      </c>
      <c r="I60" s="164">
        <v>0</v>
      </c>
      <c r="J60" s="165">
        <v>0</v>
      </c>
    </row>
    <row r="61" spans="1:10" ht="17.25" customHeight="1">
      <c r="A61" s="127" t="s">
        <v>28</v>
      </c>
      <c r="B61" s="151">
        <f>SUM(B5:B60)</f>
        <v>2082375051.8280001</v>
      </c>
      <c r="C61" s="151">
        <f>SUM(C5:C60)</f>
        <v>2946493554</v>
      </c>
      <c r="D61" s="168">
        <f>B61/C61*100</f>
        <v>70.672988542638436</v>
      </c>
      <c r="E61" s="151">
        <f>SUM(E5:E60)</f>
        <v>3533042561</v>
      </c>
      <c r="F61" s="151">
        <f>SUM(F5:F60)</f>
        <v>3499419134</v>
      </c>
      <c r="G61" s="168">
        <f>E61/F61*100</f>
        <v>100.96082880365253</v>
      </c>
      <c r="H61" s="151">
        <f>SUM(H5:H60)</f>
        <v>219914638</v>
      </c>
      <c r="I61" s="151">
        <f>SUM(I5:I60)</f>
        <v>254803288</v>
      </c>
      <c r="J61" s="168">
        <f>H61/I61*100</f>
        <v>86.307613895469032</v>
      </c>
    </row>
    <row r="62" spans="1:10" ht="17.25" customHeight="1">
      <c r="A62" s="29"/>
      <c r="B62" s="29"/>
      <c r="C62" s="29"/>
      <c r="D62" s="169"/>
      <c r="E62" s="29"/>
      <c r="F62" s="29"/>
      <c r="G62" s="169"/>
      <c r="H62" s="29"/>
      <c r="I62" s="29"/>
      <c r="J62" s="169"/>
    </row>
    <row r="63" spans="1:10" ht="17.25" customHeight="1">
      <c r="A63" s="29"/>
      <c r="B63" s="29"/>
      <c r="C63" s="29"/>
      <c r="D63" s="169"/>
      <c r="E63" s="29"/>
      <c r="F63" s="29"/>
      <c r="G63" s="169"/>
      <c r="H63" s="29"/>
      <c r="I63" s="29"/>
      <c r="J63" s="169"/>
    </row>
    <row r="64" spans="1:10" ht="17.25" customHeight="1">
      <c r="A64" s="29"/>
      <c r="B64" s="29"/>
      <c r="C64" s="29"/>
      <c r="D64" s="169"/>
      <c r="E64" s="29"/>
      <c r="F64" s="29"/>
      <c r="G64" s="169"/>
      <c r="H64" s="29"/>
      <c r="I64" s="29"/>
      <c r="J64" s="169"/>
    </row>
    <row r="65" spans="1:10" ht="17.25" customHeight="1">
      <c r="A65" s="29"/>
      <c r="B65" s="29"/>
      <c r="C65" s="29"/>
      <c r="D65" s="169"/>
      <c r="E65" s="29"/>
      <c r="F65" s="29"/>
      <c r="G65" s="169"/>
      <c r="H65" s="29"/>
      <c r="I65" s="29"/>
      <c r="J65" s="169"/>
    </row>
    <row r="66" spans="1:10" ht="17.25" customHeight="1">
      <c r="A66" s="29"/>
      <c r="B66" s="29"/>
      <c r="C66" s="29"/>
      <c r="D66" s="169"/>
      <c r="E66" s="29"/>
      <c r="F66" s="29"/>
      <c r="G66" s="169"/>
      <c r="H66" s="29"/>
      <c r="I66" s="29"/>
      <c r="J66" s="169"/>
    </row>
    <row r="67" spans="1:10" ht="17.25" customHeight="1">
      <c r="A67" s="29"/>
      <c r="B67" s="29"/>
      <c r="C67" s="29"/>
      <c r="D67" s="169"/>
      <c r="E67" s="29"/>
      <c r="F67" s="29"/>
      <c r="G67" s="169"/>
      <c r="H67" s="29"/>
      <c r="I67" s="29"/>
      <c r="J67" s="169"/>
    </row>
    <row r="68" spans="1:10" ht="17.25" customHeight="1">
      <c r="A68" s="29"/>
      <c r="B68" s="29"/>
      <c r="C68" s="29"/>
      <c r="D68" s="169"/>
      <c r="E68" s="29"/>
      <c r="F68" s="29"/>
      <c r="G68" s="169"/>
      <c r="H68" s="29"/>
      <c r="I68" s="29"/>
      <c r="J68" s="169"/>
    </row>
    <row r="69" spans="1:10" ht="17.25" customHeight="1">
      <c r="A69" s="29"/>
      <c r="B69" s="29"/>
      <c r="C69" s="29"/>
      <c r="D69" s="169"/>
      <c r="E69" s="29"/>
      <c r="F69" s="29"/>
      <c r="G69" s="169"/>
      <c r="H69" s="29"/>
      <c r="I69" s="29"/>
      <c r="J69" s="169"/>
    </row>
    <row r="70" spans="1:10" ht="17.25" customHeight="1">
      <c r="A70" s="29"/>
      <c r="B70" s="29" t="s">
        <v>666</v>
      </c>
      <c r="C70" s="29"/>
      <c r="D70" s="169"/>
      <c r="E70" s="29"/>
      <c r="F70" s="29"/>
      <c r="G70" s="169"/>
      <c r="H70" s="29"/>
      <c r="I70" s="29"/>
      <c r="J70" s="169"/>
    </row>
    <row r="71" spans="1:10" ht="17.25" customHeight="1">
      <c r="A71" s="29"/>
      <c r="B71" s="29"/>
      <c r="C71" s="29"/>
      <c r="D71" s="169"/>
      <c r="E71" s="29"/>
      <c r="F71" s="29"/>
      <c r="G71" s="169"/>
      <c r="H71" s="29"/>
      <c r="I71" s="29"/>
      <c r="J71" s="169"/>
    </row>
    <row r="72" spans="1:10" ht="17.25" customHeight="1">
      <c r="A72" s="29"/>
      <c r="B72" s="29"/>
      <c r="C72" s="29"/>
      <c r="D72" s="169"/>
      <c r="E72" s="29"/>
      <c r="F72" s="29"/>
      <c r="G72" s="169"/>
      <c r="H72" s="29"/>
      <c r="I72" s="29"/>
      <c r="J72" s="169"/>
    </row>
    <row r="73" spans="1:10" ht="17.25" customHeight="1">
      <c r="A73" s="29"/>
      <c r="B73" s="29"/>
      <c r="C73" s="29"/>
      <c r="D73" s="169"/>
      <c r="E73" s="29"/>
      <c r="F73" s="29"/>
      <c r="G73" s="169"/>
      <c r="H73" s="29"/>
      <c r="I73" s="29"/>
      <c r="J73" s="169"/>
    </row>
    <row r="74" spans="1:10" ht="17.25" customHeight="1">
      <c r="A74" s="29"/>
      <c r="B74" s="29"/>
      <c r="C74" s="29"/>
      <c r="D74" s="169"/>
      <c r="E74" s="29"/>
      <c r="F74" s="29"/>
      <c r="G74" s="169"/>
      <c r="H74" s="29"/>
      <c r="I74" s="29"/>
      <c r="J74" s="169"/>
    </row>
    <row r="75" spans="1:10" ht="17.25" customHeight="1">
      <c r="A75" s="29"/>
      <c r="B75" s="29"/>
      <c r="C75" s="29"/>
      <c r="D75" s="169"/>
      <c r="E75" s="29"/>
      <c r="F75" s="29"/>
      <c r="G75" s="169"/>
      <c r="H75" s="29"/>
      <c r="I75" s="29"/>
      <c r="J75" s="169"/>
    </row>
    <row r="76" spans="1:10" ht="17.25" customHeight="1">
      <c r="A76" s="29"/>
      <c r="B76" s="29"/>
      <c r="C76" s="29"/>
      <c r="D76" s="169"/>
      <c r="E76" s="29"/>
      <c r="F76" s="29"/>
      <c r="G76" s="169"/>
      <c r="H76" s="29"/>
      <c r="I76" s="29"/>
      <c r="J76" s="169"/>
    </row>
    <row r="77" spans="1:10" ht="17.25" customHeight="1">
      <c r="A77" s="29"/>
      <c r="B77" s="29"/>
      <c r="C77" s="29"/>
      <c r="D77" s="169"/>
      <c r="E77" s="29"/>
      <c r="F77" s="29"/>
      <c r="G77" s="169"/>
      <c r="H77" s="29"/>
      <c r="I77" s="29"/>
      <c r="J77" s="169"/>
    </row>
    <row r="78" spans="1:10" ht="17.25" customHeight="1">
      <c r="A78" s="29"/>
      <c r="B78" s="29"/>
      <c r="C78" s="29"/>
      <c r="D78" s="169"/>
      <c r="E78" s="29"/>
      <c r="F78" s="29"/>
      <c r="G78" s="169"/>
      <c r="H78" s="29"/>
      <c r="I78" s="29"/>
      <c r="J78" s="169"/>
    </row>
    <row r="79" spans="1:10" ht="17.25" customHeight="1">
      <c r="A79" s="29"/>
      <c r="B79" s="29"/>
      <c r="C79" s="29"/>
      <c r="D79" s="169"/>
      <c r="E79" s="29"/>
      <c r="F79" s="29"/>
      <c r="G79" s="169"/>
      <c r="H79" s="29"/>
      <c r="I79" s="29"/>
      <c r="J79" s="169"/>
    </row>
    <row r="80" spans="1:10" ht="17.25" customHeight="1">
      <c r="A80" s="29"/>
      <c r="B80" s="29"/>
      <c r="C80" s="29"/>
      <c r="D80" s="169"/>
      <c r="E80" s="29"/>
      <c r="F80" s="29"/>
      <c r="G80" s="169"/>
      <c r="H80" s="29"/>
      <c r="I80" s="29"/>
      <c r="J80" s="169"/>
    </row>
    <row r="81" spans="1:10" ht="17.25" customHeight="1">
      <c r="A81" s="29"/>
      <c r="B81" s="29"/>
      <c r="C81" s="29"/>
      <c r="D81" s="169"/>
      <c r="E81" s="29"/>
      <c r="F81" s="29"/>
      <c r="G81" s="169"/>
      <c r="H81" s="29"/>
      <c r="I81" s="29"/>
      <c r="J81" s="169"/>
    </row>
    <row r="82" spans="1:10" ht="17.25" customHeight="1">
      <c r="A82" s="29"/>
      <c r="B82" s="29"/>
      <c r="C82" s="29"/>
      <c r="D82" s="169"/>
      <c r="E82" s="29"/>
      <c r="F82" s="29"/>
      <c r="G82" s="169"/>
      <c r="H82" s="29"/>
      <c r="I82" s="29"/>
      <c r="J82" s="169"/>
    </row>
    <row r="83" spans="1:10" ht="17.25" customHeight="1">
      <c r="A83" s="29"/>
      <c r="B83" s="29"/>
      <c r="C83" s="29"/>
      <c r="D83" s="169"/>
      <c r="E83" s="29"/>
      <c r="F83" s="29"/>
      <c r="G83" s="169"/>
      <c r="H83" s="29"/>
      <c r="I83" s="29"/>
      <c r="J83" s="169"/>
    </row>
    <row r="84" spans="1:10" ht="17.25" customHeight="1">
      <c r="A84" s="29"/>
      <c r="B84" s="29"/>
      <c r="C84" s="29"/>
      <c r="D84" s="169"/>
      <c r="E84" s="29"/>
      <c r="F84" s="29"/>
      <c r="G84" s="169"/>
      <c r="H84" s="29"/>
      <c r="I84" s="29"/>
      <c r="J84" s="169"/>
    </row>
    <row r="85" spans="1:10" ht="17.25" customHeight="1">
      <c r="A85" s="29"/>
      <c r="B85" s="29"/>
      <c r="C85" s="29"/>
      <c r="D85" s="169"/>
      <c r="E85" s="29"/>
      <c r="F85" s="29"/>
      <c r="G85" s="169"/>
      <c r="H85" s="29"/>
      <c r="I85" s="29"/>
      <c r="J85" s="169"/>
    </row>
    <row r="86" spans="1:10" ht="17.25" customHeight="1">
      <c r="A86" s="29"/>
      <c r="B86" s="29"/>
      <c r="C86" s="29"/>
      <c r="D86" s="169"/>
      <c r="E86" s="29"/>
      <c r="F86" s="29"/>
      <c r="G86" s="169"/>
      <c r="H86" s="29"/>
      <c r="I86" s="29"/>
      <c r="J86" s="169"/>
    </row>
    <row r="87" spans="1:10" ht="17.25" customHeight="1">
      <c r="A87" s="29"/>
      <c r="B87" s="29"/>
      <c r="C87" s="29"/>
      <c r="D87" s="169"/>
      <c r="E87" s="29"/>
      <c r="F87" s="29"/>
      <c r="G87" s="169"/>
      <c r="H87" s="29"/>
      <c r="I87" s="29"/>
      <c r="J87" s="169"/>
    </row>
    <row r="88" spans="1:10" ht="17.25" customHeight="1">
      <c r="A88" s="29"/>
      <c r="B88" s="29"/>
      <c r="C88" s="29"/>
      <c r="D88" s="169"/>
      <c r="E88" s="29"/>
      <c r="F88" s="29"/>
      <c r="G88" s="169"/>
      <c r="H88" s="29"/>
      <c r="I88" s="29"/>
      <c r="J88" s="169"/>
    </row>
    <row r="89" spans="1:10" ht="17.25" customHeight="1">
      <c r="A89" s="29"/>
      <c r="B89" s="29"/>
      <c r="C89" s="29"/>
      <c r="D89" s="169"/>
      <c r="E89" s="29"/>
      <c r="F89" s="29"/>
      <c r="G89" s="169"/>
      <c r="H89" s="29"/>
      <c r="I89" s="29"/>
      <c r="J89" s="169"/>
    </row>
    <row r="90" spans="1:10" ht="17.25" customHeight="1">
      <c r="A90" s="29"/>
      <c r="B90" s="29"/>
      <c r="C90" s="29"/>
      <c r="D90" s="169"/>
      <c r="E90" s="29"/>
      <c r="F90" s="29"/>
      <c r="G90" s="169"/>
      <c r="H90" s="29"/>
      <c r="I90" s="29"/>
      <c r="J90" s="169"/>
    </row>
    <row r="91" spans="1:10" ht="17.25" customHeight="1">
      <c r="A91" s="29"/>
      <c r="B91" s="29"/>
      <c r="C91" s="29"/>
      <c r="D91" s="169"/>
      <c r="E91" s="29"/>
      <c r="F91" s="29"/>
      <c r="G91" s="169"/>
      <c r="H91" s="29"/>
      <c r="I91" s="29"/>
      <c r="J91" s="169"/>
    </row>
    <row r="92" spans="1:10" ht="17.25" customHeight="1">
      <c r="A92" s="29"/>
      <c r="B92" s="29"/>
      <c r="C92" s="29"/>
      <c r="D92" s="169"/>
      <c r="E92" s="29"/>
      <c r="F92" s="29"/>
      <c r="G92" s="169"/>
      <c r="H92" s="29"/>
      <c r="I92" s="29"/>
      <c r="J92" s="169"/>
    </row>
    <row r="93" spans="1:10" ht="17.25" customHeight="1">
      <c r="A93" s="29"/>
      <c r="B93" s="29"/>
      <c r="C93" s="29"/>
      <c r="D93" s="169"/>
      <c r="E93" s="29"/>
      <c r="F93" s="29"/>
      <c r="G93" s="169"/>
      <c r="H93" s="29"/>
      <c r="I93" s="29"/>
      <c r="J93" s="169"/>
    </row>
    <row r="94" spans="1:10" ht="17.25" customHeight="1">
      <c r="A94" s="29"/>
      <c r="B94" s="29"/>
      <c r="C94" s="29"/>
      <c r="D94" s="169"/>
      <c r="E94" s="29"/>
      <c r="F94" s="29"/>
      <c r="G94" s="169"/>
      <c r="H94" s="29"/>
      <c r="I94" s="29"/>
      <c r="J94" s="169"/>
    </row>
    <row r="95" spans="1:10" ht="17.25" customHeight="1">
      <c r="A95" s="29"/>
      <c r="B95" s="29"/>
      <c r="C95" s="29"/>
      <c r="D95" s="169"/>
      <c r="E95" s="29"/>
      <c r="F95" s="29"/>
      <c r="G95" s="169"/>
      <c r="H95" s="29"/>
      <c r="I95" s="29"/>
      <c r="J95" s="169"/>
    </row>
    <row r="96" spans="1:10" ht="17.25" customHeight="1">
      <c r="A96" s="29"/>
      <c r="B96" s="29"/>
      <c r="C96" s="29"/>
      <c r="D96" s="169"/>
      <c r="E96" s="29"/>
      <c r="F96" s="29"/>
      <c r="G96" s="169"/>
      <c r="H96" s="29"/>
      <c r="I96" s="29"/>
      <c r="J96" s="169"/>
    </row>
    <row r="97" spans="1:10" ht="17.25" customHeight="1">
      <c r="A97" s="29"/>
      <c r="B97" s="29"/>
      <c r="C97" s="29"/>
      <c r="D97" s="169"/>
      <c r="E97" s="29"/>
      <c r="F97" s="29"/>
      <c r="G97" s="169"/>
      <c r="H97" s="29"/>
      <c r="I97" s="29"/>
      <c r="J97" s="169"/>
    </row>
    <row r="98" spans="1:10" ht="17.25" customHeight="1">
      <c r="A98" s="29"/>
      <c r="B98" s="29"/>
      <c r="C98" s="29"/>
      <c r="D98" s="169"/>
      <c r="E98" s="29"/>
      <c r="F98" s="29"/>
      <c r="G98" s="169"/>
      <c r="H98" s="29"/>
      <c r="I98" s="29"/>
      <c r="J98" s="169"/>
    </row>
    <row r="99" spans="1:10" ht="17.25" customHeight="1">
      <c r="A99" s="29"/>
      <c r="B99" s="29"/>
      <c r="C99" s="29"/>
      <c r="D99" s="169"/>
      <c r="E99" s="29"/>
      <c r="F99" s="29"/>
      <c r="G99" s="169"/>
      <c r="H99" s="29"/>
      <c r="I99" s="29"/>
      <c r="J99" s="169"/>
    </row>
    <row r="100" spans="1:10" ht="17.25" customHeight="1">
      <c r="A100" s="29"/>
      <c r="B100" s="29"/>
      <c r="C100" s="29"/>
      <c r="D100" s="169"/>
      <c r="E100" s="29"/>
      <c r="F100" s="29"/>
      <c r="G100" s="169"/>
      <c r="H100" s="29"/>
      <c r="I100" s="29"/>
      <c r="J100" s="169"/>
    </row>
    <row r="101" spans="1:10" ht="17.25" customHeight="1">
      <c r="A101" s="29"/>
      <c r="B101" s="29"/>
      <c r="C101" s="29"/>
      <c r="D101" s="169"/>
      <c r="E101" s="29"/>
      <c r="F101" s="29"/>
      <c r="G101" s="169"/>
      <c r="H101" s="29"/>
      <c r="I101" s="29"/>
      <c r="J101" s="169"/>
    </row>
    <row r="102" spans="1:10" ht="17.25" customHeight="1">
      <c r="A102" s="29"/>
      <c r="B102" s="29"/>
      <c r="C102" s="29"/>
      <c r="D102" s="169"/>
      <c r="E102" s="29"/>
      <c r="F102" s="29"/>
      <c r="G102" s="169"/>
      <c r="H102" s="29"/>
      <c r="I102" s="29"/>
      <c r="J102" s="169"/>
    </row>
    <row r="103" spans="1:10" ht="17.25" customHeight="1">
      <c r="A103" s="29"/>
      <c r="B103" s="29"/>
      <c r="C103" s="29"/>
      <c r="D103" s="169"/>
      <c r="E103" s="29"/>
      <c r="F103" s="29"/>
      <c r="G103" s="169"/>
      <c r="H103" s="29"/>
      <c r="I103" s="29"/>
      <c r="J103" s="169"/>
    </row>
    <row r="104" spans="1:10" ht="17.25" customHeight="1">
      <c r="A104" s="29"/>
      <c r="B104" s="29"/>
      <c r="C104" s="29"/>
      <c r="D104" s="169"/>
      <c r="E104" s="29"/>
      <c r="F104" s="29"/>
      <c r="G104" s="169"/>
      <c r="H104" s="29"/>
      <c r="I104" s="29"/>
      <c r="J104" s="169"/>
    </row>
    <row r="105" spans="1:10" ht="17.25" customHeight="1">
      <c r="A105" s="29"/>
      <c r="B105" s="29"/>
      <c r="C105" s="29"/>
      <c r="D105" s="169"/>
      <c r="E105" s="29"/>
      <c r="F105" s="29"/>
      <c r="G105" s="169"/>
      <c r="H105" s="29"/>
      <c r="I105" s="29"/>
      <c r="J105" s="169"/>
    </row>
    <row r="106" spans="1:10" ht="17.25" customHeight="1">
      <c r="A106" s="29"/>
      <c r="B106" s="29"/>
      <c r="C106" s="29"/>
      <c r="D106" s="169"/>
      <c r="E106" s="29"/>
      <c r="F106" s="29"/>
      <c r="G106" s="169"/>
      <c r="H106" s="29"/>
      <c r="I106" s="29"/>
      <c r="J106" s="169"/>
    </row>
    <row r="107" spans="1:10" ht="17.25" customHeight="1">
      <c r="A107" s="29"/>
      <c r="B107" s="29"/>
      <c r="C107" s="29"/>
      <c r="D107" s="169"/>
      <c r="E107" s="29"/>
      <c r="F107" s="29"/>
      <c r="G107" s="169"/>
      <c r="H107" s="29"/>
      <c r="I107" s="29"/>
      <c r="J107" s="169"/>
    </row>
    <row r="108" spans="1:10" ht="17.25" customHeight="1">
      <c r="A108" s="29"/>
      <c r="B108" s="29"/>
      <c r="C108" s="29"/>
      <c r="D108" s="169"/>
      <c r="E108" s="29"/>
      <c r="F108" s="29"/>
      <c r="G108" s="169"/>
      <c r="H108" s="29"/>
      <c r="I108" s="29"/>
      <c r="J108" s="169"/>
    </row>
    <row r="109" spans="1:10" ht="17.25" customHeight="1">
      <c r="A109" s="29"/>
      <c r="B109" s="29"/>
      <c r="C109" s="29"/>
      <c r="D109" s="169"/>
      <c r="E109" s="29"/>
      <c r="F109" s="29"/>
      <c r="G109" s="169"/>
      <c r="H109" s="29"/>
      <c r="I109" s="29"/>
      <c r="J109" s="169"/>
    </row>
    <row r="110" spans="1:10" ht="17.25" customHeight="1">
      <c r="A110" s="29"/>
      <c r="B110" s="29"/>
      <c r="C110" s="29"/>
      <c r="D110" s="169"/>
      <c r="E110" s="29"/>
      <c r="F110" s="29"/>
      <c r="G110" s="169"/>
      <c r="H110" s="29"/>
      <c r="I110" s="29"/>
      <c r="J110" s="169"/>
    </row>
    <row r="111" spans="1:10" ht="17.25" customHeight="1">
      <c r="A111" s="29"/>
      <c r="B111" s="29"/>
      <c r="C111" s="29"/>
      <c r="D111" s="169"/>
      <c r="E111" s="29"/>
      <c r="F111" s="29"/>
      <c r="G111" s="169"/>
      <c r="H111" s="29"/>
      <c r="I111" s="29"/>
      <c r="J111" s="169"/>
    </row>
    <row r="112" spans="1:10" ht="17.25" customHeight="1">
      <c r="A112" s="29"/>
      <c r="B112" s="29"/>
      <c r="C112" s="29"/>
      <c r="D112" s="169"/>
      <c r="E112" s="29"/>
      <c r="F112" s="29"/>
      <c r="G112" s="169"/>
      <c r="H112" s="29"/>
      <c r="I112" s="29"/>
      <c r="J112" s="169"/>
    </row>
    <row r="113" spans="1:10" ht="17.25" customHeight="1">
      <c r="A113" s="29"/>
      <c r="B113" s="29"/>
      <c r="C113" s="29"/>
      <c r="D113" s="169"/>
      <c r="E113" s="29"/>
      <c r="F113" s="29"/>
      <c r="G113" s="169"/>
      <c r="H113" s="29"/>
      <c r="I113" s="29"/>
      <c r="J113" s="169"/>
    </row>
    <row r="114" spans="1:10" ht="17.25" customHeight="1">
      <c r="A114" s="29"/>
      <c r="B114" s="29"/>
      <c r="C114" s="29"/>
      <c r="D114" s="169"/>
      <c r="E114" s="29"/>
      <c r="F114" s="29"/>
      <c r="G114" s="169"/>
      <c r="H114" s="29"/>
      <c r="I114" s="29"/>
      <c r="J114" s="169"/>
    </row>
    <row r="115" spans="1:10" ht="17.25" customHeight="1">
      <c r="A115" s="29"/>
      <c r="B115" s="29"/>
      <c r="C115" s="29"/>
      <c r="D115" s="169"/>
      <c r="E115" s="29"/>
      <c r="F115" s="29"/>
      <c r="G115" s="169"/>
      <c r="H115" s="29"/>
      <c r="I115" s="29"/>
      <c r="J115" s="169"/>
    </row>
    <row r="116" spans="1:10" ht="17.25" customHeight="1">
      <c r="A116" s="29"/>
    </row>
  </sheetData>
  <mergeCells count="5">
    <mergeCell ref="A1:I1"/>
    <mergeCell ref="B3:D3"/>
    <mergeCell ref="E3:G3"/>
    <mergeCell ref="H3:J3"/>
    <mergeCell ref="A3:A4"/>
  </mergeCells>
  <pageMargins left="0.17" right="0.18124999999999999" top="0.75" bottom="0.64" header="0.25" footer="0.39"/>
  <pageSetup paperSize="9" scale="87" firstPageNumber="8" orientation="landscape" useFirstPageNumber="1" horizontalDpi="300" verticalDpi="300" r:id="rId1"/>
  <headerFooter>
    <oddHeader>&amp;R&amp;"Times New Roman,Regular"Kingdom of Bahrain
Consolidated Final Account
For The Year Ended 31 December 2020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9"/>
  <sheetViews>
    <sheetView showWhiteSpace="0" view="pageBreakPreview" zoomScaleNormal="100" zoomScaleSheetLayoutView="100" zoomScalePageLayoutView="98" workbookViewId="0">
      <selection sqref="A1:J1"/>
    </sheetView>
  </sheetViews>
  <sheetFormatPr defaultColWidth="9.140625" defaultRowHeight="12.75"/>
  <cols>
    <col min="1" max="1" width="45.5703125" style="9" bestFit="1" customWidth="1"/>
    <col min="2" max="2" width="12.140625" style="10" customWidth="1"/>
    <col min="3" max="3" width="13.7109375" style="10" bestFit="1" customWidth="1"/>
    <col min="4" max="4" width="12.5703125" style="10" bestFit="1" customWidth="1"/>
    <col min="5" max="5" width="13.7109375" style="10" bestFit="1" customWidth="1"/>
    <col min="6" max="6" width="9.5703125" style="10" hidden="1" customWidth="1"/>
    <col min="7" max="7" width="9.85546875" style="10" bestFit="1" customWidth="1"/>
    <col min="8" max="8" width="12.5703125" style="10" bestFit="1" customWidth="1"/>
    <col min="9" max="10" width="15.42578125" style="10" bestFit="1" customWidth="1"/>
    <col min="11" max="11" width="15.42578125" style="9" bestFit="1" customWidth="1"/>
    <col min="12" max="16384" width="9.140625" style="9"/>
  </cols>
  <sheetData>
    <row r="1" spans="1:101" s="35" customFormat="1" ht="21.75" customHeight="1">
      <c r="A1" s="252" t="s">
        <v>1123</v>
      </c>
      <c r="B1" s="253"/>
      <c r="C1" s="253"/>
      <c r="D1" s="253"/>
      <c r="E1" s="253"/>
      <c r="F1" s="253"/>
      <c r="G1" s="253"/>
      <c r="H1" s="253"/>
      <c r="I1" s="253"/>
      <c r="J1" s="253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</row>
    <row r="2" spans="1:101" ht="14.25" customHeight="1">
      <c r="A2" s="27"/>
      <c r="B2" s="49"/>
      <c r="C2" s="49"/>
      <c r="D2" s="49"/>
      <c r="E2" s="49"/>
      <c r="F2" s="49"/>
      <c r="G2" s="49"/>
      <c r="H2" s="49"/>
      <c r="I2" s="49"/>
      <c r="J2" s="49"/>
      <c r="K2" s="39" t="s">
        <v>49</v>
      </c>
    </row>
    <row r="3" spans="1:101" s="10" customFormat="1" ht="39" customHeight="1">
      <c r="A3" s="57" t="s">
        <v>65</v>
      </c>
      <c r="B3" s="57" t="s">
        <v>12</v>
      </c>
      <c r="C3" s="57" t="s">
        <v>13</v>
      </c>
      <c r="D3" s="57" t="s">
        <v>609</v>
      </c>
      <c r="E3" s="57" t="s">
        <v>651</v>
      </c>
      <c r="F3" s="57" t="s">
        <v>15</v>
      </c>
      <c r="G3" s="57" t="s">
        <v>16</v>
      </c>
      <c r="H3" s="57" t="s">
        <v>610</v>
      </c>
      <c r="I3" s="57" t="s">
        <v>26</v>
      </c>
      <c r="J3" s="57" t="s">
        <v>27</v>
      </c>
      <c r="K3" s="57" t="s">
        <v>1390</v>
      </c>
    </row>
    <row r="4" spans="1:101" s="36" customFormat="1">
      <c r="A4" s="93" t="s">
        <v>40</v>
      </c>
      <c r="B4" s="152">
        <v>0</v>
      </c>
      <c r="C4" s="153">
        <v>29455957</v>
      </c>
      <c r="D4" s="153">
        <v>3977520</v>
      </c>
      <c r="E4" s="153">
        <v>56000</v>
      </c>
      <c r="F4" s="152">
        <v>0</v>
      </c>
      <c r="G4" s="153">
        <v>57425</v>
      </c>
      <c r="H4" s="153">
        <v>710563</v>
      </c>
      <c r="I4" s="153">
        <v>34257465</v>
      </c>
      <c r="J4" s="153">
        <v>54141942</v>
      </c>
      <c r="K4" s="154">
        <v>48206905</v>
      </c>
    </row>
    <row r="5" spans="1:101" s="36" customFormat="1">
      <c r="A5" s="93" t="s">
        <v>160</v>
      </c>
      <c r="B5" s="152">
        <v>0</v>
      </c>
      <c r="C5" s="152">
        <v>0</v>
      </c>
      <c r="D5" s="152">
        <v>0</v>
      </c>
      <c r="E5" s="152">
        <v>0</v>
      </c>
      <c r="F5" s="152">
        <v>0</v>
      </c>
      <c r="G5" s="152">
        <v>0</v>
      </c>
      <c r="H5" s="152">
        <v>0</v>
      </c>
      <c r="I5" s="152">
        <v>0</v>
      </c>
      <c r="J5" s="153">
        <v>5000</v>
      </c>
      <c r="K5" s="154">
        <v>582</v>
      </c>
    </row>
    <row r="6" spans="1:101" s="36" customFormat="1">
      <c r="A6" s="93" t="s">
        <v>42</v>
      </c>
      <c r="B6" s="152">
        <v>0</v>
      </c>
      <c r="C6" s="153">
        <v>1012666</v>
      </c>
      <c r="D6" s="152">
        <v>5360</v>
      </c>
      <c r="E6" s="152">
        <v>0</v>
      </c>
      <c r="F6" s="152">
        <v>0</v>
      </c>
      <c r="G6" s="152">
        <v>42009</v>
      </c>
      <c r="H6" s="152">
        <v>113295</v>
      </c>
      <c r="I6" s="153">
        <v>1173330</v>
      </c>
      <c r="J6" s="153">
        <v>2055000</v>
      </c>
      <c r="K6" s="154">
        <v>1328080</v>
      </c>
    </row>
    <row r="7" spans="1:101" s="36" customFormat="1">
      <c r="A7" s="93" t="s">
        <v>806</v>
      </c>
      <c r="B7" s="152">
        <v>0</v>
      </c>
      <c r="C7" s="153">
        <v>10088997</v>
      </c>
      <c r="D7" s="153">
        <v>8376</v>
      </c>
      <c r="E7" s="153">
        <v>26972</v>
      </c>
      <c r="F7" s="152">
        <v>0</v>
      </c>
      <c r="G7" s="152">
        <v>0</v>
      </c>
      <c r="H7" s="153">
        <v>19928125</v>
      </c>
      <c r="I7" s="153">
        <v>30052470</v>
      </c>
      <c r="J7" s="153">
        <v>34307300</v>
      </c>
      <c r="K7" s="154">
        <v>31521758</v>
      </c>
    </row>
    <row r="8" spans="1:101" s="36" customFormat="1">
      <c r="A8" s="93" t="s">
        <v>819</v>
      </c>
      <c r="B8" s="152">
        <v>0</v>
      </c>
      <c r="C8" s="153">
        <v>8590</v>
      </c>
      <c r="D8" s="153">
        <v>146262</v>
      </c>
      <c r="E8" s="152">
        <v>0</v>
      </c>
      <c r="F8" s="152">
        <v>0</v>
      </c>
      <c r="G8" s="153">
        <v>34821</v>
      </c>
      <c r="H8" s="153">
        <v>406930</v>
      </c>
      <c r="I8" s="153">
        <v>596603</v>
      </c>
      <c r="J8" s="153">
        <v>556930</v>
      </c>
      <c r="K8" s="154">
        <v>462137</v>
      </c>
    </row>
    <row r="9" spans="1:101" s="36" customFormat="1">
      <c r="A9" s="93" t="s">
        <v>44</v>
      </c>
      <c r="B9" s="152">
        <v>0</v>
      </c>
      <c r="C9" s="153">
        <v>250</v>
      </c>
      <c r="D9" s="153">
        <v>38576898</v>
      </c>
      <c r="E9" s="153">
        <v>157379</v>
      </c>
      <c r="F9" s="152">
        <v>0</v>
      </c>
      <c r="G9" s="153">
        <v>9198</v>
      </c>
      <c r="H9" s="153">
        <v>134244</v>
      </c>
      <c r="I9" s="153">
        <v>38877969</v>
      </c>
      <c r="J9" s="153">
        <v>38115000</v>
      </c>
      <c r="K9" s="154">
        <v>31754468</v>
      </c>
    </row>
    <row r="10" spans="1:101" s="36" customFormat="1">
      <c r="A10" s="93" t="s">
        <v>812</v>
      </c>
      <c r="B10" s="152">
        <v>0</v>
      </c>
      <c r="C10" s="153">
        <v>3060981</v>
      </c>
      <c r="D10" s="153">
        <v>890322</v>
      </c>
      <c r="E10" s="153">
        <v>117758</v>
      </c>
      <c r="F10" s="152">
        <v>0</v>
      </c>
      <c r="G10" s="153">
        <v>9370</v>
      </c>
      <c r="H10" s="153">
        <v>13</v>
      </c>
      <c r="I10" s="153">
        <v>4078444</v>
      </c>
      <c r="J10" s="153">
        <v>5108000</v>
      </c>
      <c r="K10" s="154">
        <v>6933340</v>
      </c>
    </row>
    <row r="11" spans="1:101" s="36" customFormat="1">
      <c r="A11" s="93" t="s">
        <v>1095</v>
      </c>
      <c r="B11" s="152">
        <v>0</v>
      </c>
      <c r="C11" s="153">
        <v>20</v>
      </c>
      <c r="D11" s="152">
        <v>20348</v>
      </c>
      <c r="E11" s="153">
        <v>1000</v>
      </c>
      <c r="F11" s="152">
        <v>0</v>
      </c>
      <c r="G11" s="152">
        <v>150</v>
      </c>
      <c r="H11" s="154">
        <v>119539</v>
      </c>
      <c r="I11" s="153">
        <v>141057</v>
      </c>
      <c r="J11" s="153">
        <v>2000000</v>
      </c>
      <c r="K11" s="154">
        <v>42779</v>
      </c>
    </row>
    <row r="12" spans="1:101" s="36" customFormat="1">
      <c r="A12" s="79" t="s">
        <v>901</v>
      </c>
      <c r="B12" s="152">
        <v>0</v>
      </c>
      <c r="C12" s="153">
        <v>170</v>
      </c>
      <c r="D12" s="152">
        <v>229</v>
      </c>
      <c r="E12" s="152">
        <v>0</v>
      </c>
      <c r="F12" s="152">
        <v>0</v>
      </c>
      <c r="G12" s="154">
        <v>23690</v>
      </c>
      <c r="H12" s="155">
        <v>0</v>
      </c>
      <c r="I12" s="153">
        <v>24089</v>
      </c>
      <c r="J12" s="153">
        <v>29000</v>
      </c>
      <c r="K12" s="154">
        <v>3740</v>
      </c>
    </row>
    <row r="13" spans="1:101" s="36" customFormat="1">
      <c r="A13" s="93" t="s">
        <v>801</v>
      </c>
      <c r="B13" s="152">
        <v>0</v>
      </c>
      <c r="C13" s="153">
        <v>18451684</v>
      </c>
      <c r="D13" s="153">
        <v>433471</v>
      </c>
      <c r="E13" s="153">
        <v>9775732</v>
      </c>
      <c r="F13" s="152">
        <v>0</v>
      </c>
      <c r="G13" s="152">
        <v>700</v>
      </c>
      <c r="H13" s="153">
        <v>307369</v>
      </c>
      <c r="I13" s="153">
        <v>28968956</v>
      </c>
      <c r="J13" s="153">
        <v>39532700</v>
      </c>
      <c r="K13" s="154">
        <v>34193939</v>
      </c>
    </row>
    <row r="14" spans="1:101" s="37" customFormat="1">
      <c r="A14" s="93" t="s">
        <v>161</v>
      </c>
      <c r="B14" s="152">
        <v>0</v>
      </c>
      <c r="C14" s="153">
        <v>200</v>
      </c>
      <c r="D14" s="152">
        <v>0</v>
      </c>
      <c r="E14" s="152">
        <v>0</v>
      </c>
      <c r="F14" s="152">
        <v>0</v>
      </c>
      <c r="G14" s="152">
        <v>0</v>
      </c>
      <c r="H14" s="152">
        <v>0</v>
      </c>
      <c r="I14" s="153">
        <v>200</v>
      </c>
      <c r="J14" s="153">
        <v>35000</v>
      </c>
      <c r="K14" s="154">
        <v>287826</v>
      </c>
    </row>
    <row r="15" spans="1:101" s="37" customFormat="1">
      <c r="A15" s="93" t="s">
        <v>820</v>
      </c>
      <c r="B15" s="152">
        <v>0</v>
      </c>
      <c r="C15" s="153">
        <v>630150</v>
      </c>
      <c r="D15" s="152">
        <v>59639</v>
      </c>
      <c r="E15" s="153">
        <v>76935</v>
      </c>
      <c r="F15" s="152">
        <v>0</v>
      </c>
      <c r="G15" s="152">
        <v>0</v>
      </c>
      <c r="H15" s="152">
        <v>7298</v>
      </c>
      <c r="I15" s="153">
        <v>774022</v>
      </c>
      <c r="J15" s="153">
        <v>1923700</v>
      </c>
      <c r="K15" s="154">
        <v>2016960</v>
      </c>
    </row>
    <row r="16" spans="1:101" s="37" customFormat="1">
      <c r="A16" s="93" t="s">
        <v>811</v>
      </c>
      <c r="B16" s="152">
        <v>0</v>
      </c>
      <c r="C16" s="153">
        <v>4700803</v>
      </c>
      <c r="D16" s="153">
        <v>152608</v>
      </c>
      <c r="E16" s="152">
        <v>4977850</v>
      </c>
      <c r="F16" s="152">
        <v>0</v>
      </c>
      <c r="G16" s="153">
        <v>51391</v>
      </c>
      <c r="H16" s="153">
        <v>126876</v>
      </c>
      <c r="I16" s="153">
        <v>10009528</v>
      </c>
      <c r="J16" s="153">
        <v>6000000</v>
      </c>
      <c r="K16" s="154">
        <v>5549685</v>
      </c>
    </row>
    <row r="17" spans="1:11" s="37" customFormat="1">
      <c r="A17" s="93" t="s">
        <v>785</v>
      </c>
      <c r="B17" s="152">
        <v>0</v>
      </c>
      <c r="C17" s="153">
        <v>2036703</v>
      </c>
      <c r="D17" s="153">
        <v>24735241</v>
      </c>
      <c r="E17" s="153">
        <v>11531194</v>
      </c>
      <c r="F17" s="152">
        <v>0</v>
      </c>
      <c r="G17" s="152">
        <v>402</v>
      </c>
      <c r="H17" s="153">
        <v>309058</v>
      </c>
      <c r="I17" s="153">
        <v>38612598</v>
      </c>
      <c r="J17" s="153">
        <v>50458000</v>
      </c>
      <c r="K17" s="154">
        <v>50830271</v>
      </c>
    </row>
    <row r="18" spans="1:11" s="37" customFormat="1">
      <c r="A18" s="93" t="s">
        <v>47</v>
      </c>
      <c r="B18" s="152">
        <v>0</v>
      </c>
      <c r="C18" s="155">
        <v>0</v>
      </c>
      <c r="D18" s="155">
        <v>0</v>
      </c>
      <c r="E18" s="155">
        <v>0</v>
      </c>
      <c r="F18" s="152">
        <v>0</v>
      </c>
      <c r="G18" s="152">
        <v>0</v>
      </c>
      <c r="H18" s="155">
        <v>0</v>
      </c>
      <c r="I18" s="155">
        <v>0</v>
      </c>
      <c r="J18" s="155">
        <v>0</v>
      </c>
      <c r="K18" s="154">
        <v>35557</v>
      </c>
    </row>
    <row r="19" spans="1:11" s="37" customFormat="1">
      <c r="A19" s="93" t="s">
        <v>1097</v>
      </c>
      <c r="B19" s="152">
        <v>0</v>
      </c>
      <c r="C19" s="153">
        <v>386040</v>
      </c>
      <c r="D19" s="153">
        <v>179857</v>
      </c>
      <c r="E19" s="153">
        <v>11170</v>
      </c>
      <c r="F19" s="152">
        <v>0</v>
      </c>
      <c r="G19" s="152">
        <v>0</v>
      </c>
      <c r="H19" s="153">
        <v>13236</v>
      </c>
      <c r="I19" s="153">
        <v>590303</v>
      </c>
      <c r="J19" s="153">
        <v>2200000</v>
      </c>
      <c r="K19" s="154">
        <v>990132</v>
      </c>
    </row>
    <row r="20" spans="1:11" s="37" customFormat="1">
      <c r="A20" s="93" t="s">
        <v>813</v>
      </c>
      <c r="B20" s="152">
        <v>0</v>
      </c>
      <c r="C20" s="152">
        <v>556691</v>
      </c>
      <c r="D20" s="152">
        <v>228362</v>
      </c>
      <c r="E20" s="152">
        <v>0</v>
      </c>
      <c r="F20" s="152">
        <v>0</v>
      </c>
      <c r="G20" s="152">
        <v>0</v>
      </c>
      <c r="H20" s="152">
        <v>0</v>
      </c>
      <c r="I20" s="153">
        <v>785053</v>
      </c>
      <c r="J20" s="152">
        <v>790000</v>
      </c>
      <c r="K20" s="154">
        <v>720578</v>
      </c>
    </row>
    <row r="21" spans="1:11" s="37" customFormat="1">
      <c r="A21" s="93" t="s">
        <v>23</v>
      </c>
      <c r="B21" s="152">
        <v>0</v>
      </c>
      <c r="C21" s="153">
        <v>15458664</v>
      </c>
      <c r="D21" s="153">
        <v>886470</v>
      </c>
      <c r="E21" s="153">
        <v>228873354</v>
      </c>
      <c r="F21" s="152">
        <v>0</v>
      </c>
      <c r="G21" s="152">
        <v>201526</v>
      </c>
      <c r="H21" s="153">
        <v>16317316</v>
      </c>
      <c r="I21" s="153">
        <v>261737330</v>
      </c>
      <c r="J21" s="153">
        <v>155238003</v>
      </c>
      <c r="K21" s="154">
        <v>155009110</v>
      </c>
    </row>
    <row r="22" spans="1:11" s="37" customFormat="1">
      <c r="A22" s="93" t="s">
        <v>1219</v>
      </c>
      <c r="B22" s="152">
        <v>1232792811.8280001</v>
      </c>
      <c r="C22" s="152">
        <v>0</v>
      </c>
      <c r="D22" s="152">
        <v>0</v>
      </c>
      <c r="E22" s="152">
        <v>0</v>
      </c>
      <c r="F22" s="152">
        <v>0</v>
      </c>
      <c r="G22" s="152">
        <v>0</v>
      </c>
      <c r="H22" s="152">
        <v>0</v>
      </c>
      <c r="I22" s="153">
        <v>1232792811.8280001</v>
      </c>
      <c r="J22" s="153">
        <v>2096283000</v>
      </c>
      <c r="K22" s="154">
        <v>2090143298</v>
      </c>
    </row>
    <row r="23" spans="1:11" s="37" customFormat="1">
      <c r="A23" s="93" t="s">
        <v>802</v>
      </c>
      <c r="B23" s="152">
        <v>0</v>
      </c>
      <c r="C23" s="153">
        <v>45367</v>
      </c>
      <c r="D23" s="155">
        <v>0</v>
      </c>
      <c r="E23" s="152">
        <v>8050</v>
      </c>
      <c r="F23" s="152">
        <v>0</v>
      </c>
      <c r="G23" s="155">
        <v>22535</v>
      </c>
      <c r="H23" s="152">
        <v>6547</v>
      </c>
      <c r="I23" s="153">
        <v>82499</v>
      </c>
      <c r="J23" s="152">
        <v>351700</v>
      </c>
      <c r="K23" s="154">
        <v>315283</v>
      </c>
    </row>
    <row r="24" spans="1:11" s="37" customFormat="1">
      <c r="A24" s="93" t="s">
        <v>815</v>
      </c>
      <c r="B24" s="152">
        <v>0</v>
      </c>
      <c r="C24" s="155">
        <v>0</v>
      </c>
      <c r="D24" s="152">
        <v>0</v>
      </c>
      <c r="E24" s="152">
        <v>0</v>
      </c>
      <c r="F24" s="152">
        <v>0</v>
      </c>
      <c r="G24" s="152">
        <v>0</v>
      </c>
      <c r="H24" s="152">
        <v>50</v>
      </c>
      <c r="I24" s="153">
        <v>50</v>
      </c>
      <c r="J24" s="152">
        <v>0</v>
      </c>
      <c r="K24" s="155">
        <v>75</v>
      </c>
    </row>
    <row r="25" spans="1:11" s="37" customFormat="1">
      <c r="A25" s="93" t="s">
        <v>902</v>
      </c>
      <c r="B25" s="152">
        <v>0</v>
      </c>
      <c r="C25" s="155">
        <v>0</v>
      </c>
      <c r="D25" s="152">
        <v>4600</v>
      </c>
      <c r="E25" s="152">
        <v>0</v>
      </c>
      <c r="F25" s="152">
        <v>0</v>
      </c>
      <c r="G25" s="152">
        <v>0</v>
      </c>
      <c r="H25" s="152">
        <v>0</v>
      </c>
      <c r="I25" s="153">
        <v>4600</v>
      </c>
      <c r="J25" s="152">
        <v>0</v>
      </c>
      <c r="K25" s="155">
        <v>655</v>
      </c>
    </row>
    <row r="26" spans="1:11" s="37" customFormat="1">
      <c r="A26" s="93" t="s">
        <v>46</v>
      </c>
      <c r="B26" s="152">
        <v>0</v>
      </c>
      <c r="C26" s="155">
        <v>0</v>
      </c>
      <c r="D26" s="152">
        <v>0</v>
      </c>
      <c r="E26" s="152">
        <v>0</v>
      </c>
      <c r="F26" s="152">
        <v>0</v>
      </c>
      <c r="G26" s="152">
        <v>75</v>
      </c>
      <c r="H26" s="152">
        <v>0</v>
      </c>
      <c r="I26" s="154">
        <v>75</v>
      </c>
      <c r="J26" s="152">
        <v>0</v>
      </c>
      <c r="K26" s="155">
        <v>0</v>
      </c>
    </row>
    <row r="27" spans="1:11" s="37" customFormat="1">
      <c r="A27" s="93" t="s">
        <v>1114</v>
      </c>
      <c r="B27" s="152">
        <v>0</v>
      </c>
      <c r="C27" s="153">
        <v>3581088</v>
      </c>
      <c r="D27" s="152">
        <v>166235</v>
      </c>
      <c r="E27" s="152">
        <v>0</v>
      </c>
      <c r="F27" s="152">
        <v>0</v>
      </c>
      <c r="G27" s="152">
        <v>0</v>
      </c>
      <c r="H27" s="153">
        <v>331</v>
      </c>
      <c r="I27" s="153">
        <v>3747653</v>
      </c>
      <c r="J27" s="153">
        <v>3620300</v>
      </c>
      <c r="K27" s="154">
        <v>3539184</v>
      </c>
    </row>
    <row r="28" spans="1:11" s="37" customFormat="1">
      <c r="A28" s="93" t="s">
        <v>817</v>
      </c>
      <c r="B28" s="152">
        <v>0</v>
      </c>
      <c r="C28" s="155" t="s">
        <v>163</v>
      </c>
      <c r="D28" s="152">
        <v>0</v>
      </c>
      <c r="E28" s="152">
        <v>0</v>
      </c>
      <c r="F28" s="152">
        <v>0</v>
      </c>
      <c r="G28" s="152">
        <v>0</v>
      </c>
      <c r="H28" s="152">
        <v>0</v>
      </c>
      <c r="I28" s="152">
        <v>0</v>
      </c>
      <c r="J28" s="152">
        <v>0</v>
      </c>
      <c r="K28" s="154">
        <v>105</v>
      </c>
    </row>
    <row r="29" spans="1:11" s="37" customFormat="1">
      <c r="A29" s="93" t="s">
        <v>664</v>
      </c>
      <c r="B29" s="152">
        <v>0</v>
      </c>
      <c r="C29" s="152">
        <v>0</v>
      </c>
      <c r="D29" s="152">
        <v>1063</v>
      </c>
      <c r="E29" s="152">
        <v>0</v>
      </c>
      <c r="F29" s="152">
        <v>0</v>
      </c>
      <c r="G29" s="152">
        <v>0</v>
      </c>
      <c r="H29" s="152">
        <v>0</v>
      </c>
      <c r="I29" s="153">
        <v>1063</v>
      </c>
      <c r="J29" s="152">
        <v>0</v>
      </c>
      <c r="K29" s="154">
        <v>1485</v>
      </c>
    </row>
    <row r="30" spans="1:11" s="37" customFormat="1">
      <c r="A30" s="93" t="s">
        <v>818</v>
      </c>
      <c r="B30" s="152">
        <v>0</v>
      </c>
      <c r="C30" s="153">
        <v>8775</v>
      </c>
      <c r="D30" s="152">
        <v>0</v>
      </c>
      <c r="E30" s="152">
        <v>0</v>
      </c>
      <c r="F30" s="152">
        <v>0</v>
      </c>
      <c r="G30" s="152">
        <v>0</v>
      </c>
      <c r="H30" s="152">
        <v>0</v>
      </c>
      <c r="I30" s="153">
        <v>8775</v>
      </c>
      <c r="J30" s="153">
        <v>10000</v>
      </c>
      <c r="K30" s="154">
        <v>8550</v>
      </c>
    </row>
    <row r="31" spans="1:11" ht="14.25" customHeight="1">
      <c r="A31" s="93" t="s">
        <v>903</v>
      </c>
      <c r="B31" s="152">
        <v>0</v>
      </c>
      <c r="C31" s="156">
        <v>12234463</v>
      </c>
      <c r="D31" s="156">
        <v>133938</v>
      </c>
      <c r="E31" s="152">
        <v>600</v>
      </c>
      <c r="F31" s="152">
        <v>0</v>
      </c>
      <c r="G31" s="152">
        <v>0</v>
      </c>
      <c r="H31" s="152">
        <v>0</v>
      </c>
      <c r="I31" s="156">
        <v>12369002</v>
      </c>
      <c r="J31" s="156">
        <v>21901000</v>
      </c>
      <c r="K31" s="156">
        <v>14253275</v>
      </c>
    </row>
    <row r="32" spans="1:11" ht="14.25" customHeight="1">
      <c r="A32" s="93" t="s">
        <v>904</v>
      </c>
      <c r="B32" s="152">
        <v>0</v>
      </c>
      <c r="C32" s="181">
        <v>60</v>
      </c>
      <c r="D32" s="152">
        <v>0</v>
      </c>
      <c r="E32" s="152">
        <v>0</v>
      </c>
      <c r="F32" s="152">
        <v>0</v>
      </c>
      <c r="G32" s="152">
        <v>0</v>
      </c>
      <c r="H32" s="152">
        <v>0</v>
      </c>
      <c r="I32" s="156">
        <v>60</v>
      </c>
      <c r="J32" s="152">
        <v>0</v>
      </c>
      <c r="K32" s="181">
        <v>25</v>
      </c>
    </row>
    <row r="33" spans="1:11">
      <c r="A33" s="93" t="s">
        <v>1100</v>
      </c>
      <c r="B33" s="152">
        <v>0</v>
      </c>
      <c r="C33" s="152">
        <v>0</v>
      </c>
      <c r="D33" s="152">
        <v>0</v>
      </c>
      <c r="E33" s="152">
        <v>360</v>
      </c>
      <c r="F33" s="152">
        <v>0</v>
      </c>
      <c r="G33" s="152">
        <v>685</v>
      </c>
      <c r="H33" s="152">
        <v>0</v>
      </c>
      <c r="I33" s="156">
        <v>1045</v>
      </c>
      <c r="J33" s="152">
        <v>0</v>
      </c>
      <c r="K33" s="156">
        <v>1405</v>
      </c>
    </row>
    <row r="34" spans="1:11">
      <c r="A34" s="93" t="s">
        <v>162</v>
      </c>
      <c r="B34" s="152">
        <v>0</v>
      </c>
      <c r="C34" s="156">
        <v>87339190</v>
      </c>
      <c r="D34" s="156">
        <v>2401132</v>
      </c>
      <c r="E34" s="152">
        <v>0</v>
      </c>
      <c r="F34" s="152">
        <v>0</v>
      </c>
      <c r="G34" s="157">
        <v>430</v>
      </c>
      <c r="H34" s="156">
        <v>1903600</v>
      </c>
      <c r="I34" s="156">
        <v>91644352</v>
      </c>
      <c r="J34" s="156">
        <v>157902715</v>
      </c>
      <c r="K34" s="156">
        <v>100376565</v>
      </c>
    </row>
    <row r="35" spans="1:11">
      <c r="A35" s="93" t="s">
        <v>1111</v>
      </c>
      <c r="B35" s="152">
        <v>0</v>
      </c>
      <c r="C35" s="156">
        <v>230450</v>
      </c>
      <c r="D35" s="152">
        <v>0</v>
      </c>
      <c r="E35" s="152">
        <v>0</v>
      </c>
      <c r="F35" s="152">
        <v>0</v>
      </c>
      <c r="G35" s="152">
        <v>0</v>
      </c>
      <c r="H35" s="152">
        <v>0</v>
      </c>
      <c r="I35" s="156">
        <v>230450</v>
      </c>
      <c r="J35" s="181">
        <v>1000900</v>
      </c>
      <c r="K35" s="181">
        <v>311620</v>
      </c>
    </row>
    <row r="36" spans="1:11">
      <c r="A36" s="93" t="s">
        <v>837</v>
      </c>
      <c r="B36" s="152">
        <v>0</v>
      </c>
      <c r="C36" s="156">
        <v>1919540</v>
      </c>
      <c r="D36" s="156">
        <v>300</v>
      </c>
      <c r="E36" s="152">
        <v>0</v>
      </c>
      <c r="F36" s="152">
        <v>0</v>
      </c>
      <c r="G36" s="152">
        <v>0</v>
      </c>
      <c r="H36" s="156">
        <v>216470</v>
      </c>
      <c r="I36" s="156">
        <v>2136310</v>
      </c>
      <c r="J36" s="156">
        <v>3000000</v>
      </c>
      <c r="K36" s="152">
        <v>1956427</v>
      </c>
    </row>
    <row r="37" spans="1:11">
      <c r="A37" s="93" t="s">
        <v>1213</v>
      </c>
      <c r="B37" s="152">
        <v>0</v>
      </c>
      <c r="C37" s="156">
        <v>288676629</v>
      </c>
      <c r="D37" s="152">
        <v>0</v>
      </c>
      <c r="E37" s="152">
        <v>0</v>
      </c>
      <c r="F37" s="152">
        <v>0</v>
      </c>
      <c r="G37" s="152">
        <v>0</v>
      </c>
      <c r="H37" s="152">
        <v>0</v>
      </c>
      <c r="I37" s="156">
        <v>288676629</v>
      </c>
      <c r="J37" s="156">
        <v>269928364</v>
      </c>
      <c r="K37" s="152">
        <v>321560081</v>
      </c>
    </row>
    <row r="38" spans="1:11">
      <c r="A38" s="93" t="s">
        <v>1110</v>
      </c>
      <c r="B38" s="152">
        <v>0</v>
      </c>
      <c r="C38" s="152">
        <v>0</v>
      </c>
      <c r="D38" s="181">
        <v>260</v>
      </c>
      <c r="E38" s="152">
        <v>0</v>
      </c>
      <c r="F38" s="152">
        <v>0</v>
      </c>
      <c r="G38" s="152">
        <v>0</v>
      </c>
      <c r="H38" s="152">
        <v>0</v>
      </c>
      <c r="I38" s="156">
        <v>260</v>
      </c>
      <c r="J38" s="152">
        <v>0</v>
      </c>
      <c r="K38" s="152">
        <v>60</v>
      </c>
    </row>
    <row r="39" spans="1:11">
      <c r="A39" s="128" t="s">
        <v>28</v>
      </c>
      <c r="B39" s="158">
        <f t="shared" ref="B39:K39" si="0">SUM(B4:B38)</f>
        <v>1232792811.8280001</v>
      </c>
      <c r="C39" s="158">
        <f t="shared" si="0"/>
        <v>479884128</v>
      </c>
      <c r="D39" s="158">
        <f t="shared" si="0"/>
        <v>73008491</v>
      </c>
      <c r="E39" s="158">
        <f t="shared" si="0"/>
        <v>255614354</v>
      </c>
      <c r="F39" s="158">
        <f t="shared" si="0"/>
        <v>0</v>
      </c>
      <c r="G39" s="158">
        <f t="shared" si="0"/>
        <v>454407</v>
      </c>
      <c r="H39" s="158">
        <f t="shared" si="0"/>
        <v>40620860</v>
      </c>
      <c r="I39" s="158">
        <f t="shared" si="0"/>
        <v>2082375051.8280001</v>
      </c>
      <c r="J39" s="158">
        <f t="shared" si="0"/>
        <v>2946493554</v>
      </c>
      <c r="K39" s="158">
        <f t="shared" si="0"/>
        <v>2902355940</v>
      </c>
    </row>
  </sheetData>
  <mergeCells count="1">
    <mergeCell ref="A1:J1"/>
  </mergeCells>
  <phoneticPr fontId="0" type="noConversion"/>
  <pageMargins left="0.3" right="0.3" top="0.84375" bottom="0.26" header="0.25" footer="0.39"/>
  <pageSetup paperSize="9" scale="97" orientation="landscape" horizontalDpi="300" verticalDpi="300" r:id="rId1"/>
  <headerFooter>
    <oddHeader>&amp;R&amp;"Times New Roman,Regular"Kingdom of Bahrain
Consolidated Final Account
For The Year Ended 31 December 2020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14"/>
  <sheetViews>
    <sheetView showWhiteSpace="0" view="pageBreakPreview" zoomScaleNormal="90" zoomScaleSheetLayoutView="100" workbookViewId="0">
      <selection sqref="A1:I1"/>
    </sheetView>
  </sheetViews>
  <sheetFormatPr defaultColWidth="9.140625" defaultRowHeight="12.75" outlineLevelRow="1"/>
  <cols>
    <col min="1" max="2" width="3.5703125" style="55" bestFit="1" customWidth="1"/>
    <col min="3" max="3" width="3.85546875" style="55" bestFit="1" customWidth="1"/>
    <col min="4" max="4" width="5.28515625" style="55" bestFit="1" customWidth="1"/>
    <col min="5" max="5" width="40.28515625" style="55" bestFit="1" customWidth="1"/>
    <col min="6" max="7" width="14.85546875" style="55" customWidth="1"/>
    <col min="8" max="8" width="12" style="55" bestFit="1" customWidth="1"/>
    <col min="9" max="9" width="15.28515625" style="55" customWidth="1"/>
    <col min="10" max="16384" width="9.140625" style="55"/>
  </cols>
  <sheetData>
    <row r="1" spans="1:9" ht="21.75" customHeight="1">
      <c r="A1" s="252" t="s">
        <v>1124</v>
      </c>
      <c r="B1" s="253"/>
      <c r="C1" s="253"/>
      <c r="D1" s="263"/>
      <c r="E1" s="263"/>
      <c r="F1" s="263"/>
      <c r="G1" s="263"/>
      <c r="H1" s="263"/>
      <c r="I1" s="263"/>
    </row>
    <row r="2" spans="1:9" ht="14.25" customHeight="1">
      <c r="I2" s="88" t="s">
        <v>49</v>
      </c>
    </row>
    <row r="3" spans="1:9">
      <c r="A3" s="264" t="s">
        <v>80</v>
      </c>
      <c r="B3" s="265"/>
      <c r="C3" s="265"/>
      <c r="D3" s="265"/>
      <c r="E3" s="266" t="s">
        <v>29</v>
      </c>
      <c r="F3" s="264">
        <v>2020</v>
      </c>
      <c r="G3" s="264"/>
      <c r="H3" s="264"/>
      <c r="I3" s="268" t="s">
        <v>1212</v>
      </c>
    </row>
    <row r="4" spans="1:9" ht="12.75" customHeight="1">
      <c r="A4" s="66" t="s">
        <v>622</v>
      </c>
      <c r="B4" s="66" t="s">
        <v>643</v>
      </c>
      <c r="C4" s="66" t="s">
        <v>619</v>
      </c>
      <c r="D4" s="66" t="s">
        <v>642</v>
      </c>
      <c r="E4" s="267"/>
      <c r="F4" s="66" t="s">
        <v>27</v>
      </c>
      <c r="G4" s="66" t="s">
        <v>48</v>
      </c>
      <c r="H4" s="66" t="s">
        <v>81</v>
      </c>
      <c r="I4" s="269"/>
    </row>
    <row r="5" spans="1:9" outlineLevel="1">
      <c r="A5" s="182" t="s">
        <v>164</v>
      </c>
      <c r="B5" s="182" t="s">
        <v>165</v>
      </c>
      <c r="C5" s="182" t="s">
        <v>165</v>
      </c>
      <c r="D5" s="182" t="s">
        <v>166</v>
      </c>
      <c r="E5" s="184" t="s">
        <v>167</v>
      </c>
      <c r="F5" s="190">
        <v>255094229</v>
      </c>
      <c r="G5" s="190">
        <v>184172370</v>
      </c>
      <c r="H5" s="190">
        <f>G5-F5</f>
        <v>-70921859</v>
      </c>
      <c r="I5" s="190">
        <v>129563620</v>
      </c>
    </row>
    <row r="6" spans="1:9" ht="15" customHeight="1" outlineLevel="1">
      <c r="A6" s="182" t="s">
        <v>164</v>
      </c>
      <c r="B6" s="182" t="s">
        <v>165</v>
      </c>
      <c r="C6" s="182" t="s">
        <v>165</v>
      </c>
      <c r="D6" s="182" t="s">
        <v>168</v>
      </c>
      <c r="E6" s="184" t="s">
        <v>1399</v>
      </c>
      <c r="F6" s="190">
        <v>1116233235</v>
      </c>
      <c r="G6" s="190">
        <v>730444720</v>
      </c>
      <c r="H6" s="190">
        <f t="shared" ref="H6:H69" si="0">G6-F6</f>
        <v>-385788515</v>
      </c>
      <c r="I6" s="190">
        <v>1386475415</v>
      </c>
    </row>
    <row r="7" spans="1:9" ht="15" customHeight="1" outlineLevel="1">
      <c r="A7" s="182" t="s">
        <v>164</v>
      </c>
      <c r="B7" s="182" t="s">
        <v>165</v>
      </c>
      <c r="C7" s="182" t="s">
        <v>165</v>
      </c>
      <c r="D7" s="182" t="s">
        <v>169</v>
      </c>
      <c r="E7" s="184" t="s">
        <v>170</v>
      </c>
      <c r="F7" s="190">
        <v>-20586000</v>
      </c>
      <c r="G7" s="190">
        <v>-3338090</v>
      </c>
      <c r="H7" s="190">
        <f t="shared" si="0"/>
        <v>17247910</v>
      </c>
      <c r="I7" s="190">
        <v>-23333401</v>
      </c>
    </row>
    <row r="8" spans="1:9" ht="15" customHeight="1" outlineLevel="1">
      <c r="A8" s="182" t="s">
        <v>164</v>
      </c>
      <c r="B8" s="182" t="s">
        <v>165</v>
      </c>
      <c r="C8" s="182" t="s">
        <v>171</v>
      </c>
      <c r="D8" s="182" t="s">
        <v>172</v>
      </c>
      <c r="E8" s="184" t="s">
        <v>173</v>
      </c>
      <c r="F8" s="190">
        <v>53292616</v>
      </c>
      <c r="G8" s="190">
        <v>0</v>
      </c>
      <c r="H8" s="190">
        <f t="shared" si="0"/>
        <v>-53292616</v>
      </c>
      <c r="I8" s="190">
        <v>24488858</v>
      </c>
    </row>
    <row r="9" spans="1:9" ht="15" customHeight="1" outlineLevel="1">
      <c r="A9" s="182" t="s">
        <v>164</v>
      </c>
      <c r="B9" s="182" t="s">
        <v>165</v>
      </c>
      <c r="C9" s="182" t="s">
        <v>171</v>
      </c>
      <c r="D9" s="182" t="s">
        <v>174</v>
      </c>
      <c r="E9" s="184" t="s">
        <v>175</v>
      </c>
      <c r="F9" s="190">
        <v>197777268</v>
      </c>
      <c r="G9" s="190">
        <v>0</v>
      </c>
      <c r="H9" s="190">
        <f t="shared" si="0"/>
        <v>-197777268</v>
      </c>
      <c r="I9" s="190">
        <v>127701666</v>
      </c>
    </row>
    <row r="10" spans="1:9" ht="15" customHeight="1" outlineLevel="1">
      <c r="A10" s="182" t="s">
        <v>164</v>
      </c>
      <c r="B10" s="182" t="s">
        <v>165</v>
      </c>
      <c r="C10" s="182" t="s">
        <v>171</v>
      </c>
      <c r="D10" s="182" t="s">
        <v>176</v>
      </c>
      <c r="E10" s="184" t="s">
        <v>177</v>
      </c>
      <c r="F10" s="190">
        <v>56186724</v>
      </c>
      <c r="G10" s="190">
        <v>0</v>
      </c>
      <c r="H10" s="190">
        <f t="shared" si="0"/>
        <v>-56186724</v>
      </c>
      <c r="I10" s="190">
        <v>41038712</v>
      </c>
    </row>
    <row r="11" spans="1:9" ht="15" customHeight="1" outlineLevel="1">
      <c r="A11" s="182" t="s">
        <v>164</v>
      </c>
      <c r="B11" s="182" t="s">
        <v>165</v>
      </c>
      <c r="C11" s="182" t="s">
        <v>171</v>
      </c>
      <c r="D11" s="182" t="s">
        <v>178</v>
      </c>
      <c r="E11" s="184" t="s">
        <v>179</v>
      </c>
      <c r="F11" s="190">
        <v>12747563</v>
      </c>
      <c r="G11" s="190">
        <v>0</v>
      </c>
      <c r="H11" s="190">
        <f t="shared" si="0"/>
        <v>-12747563</v>
      </c>
      <c r="I11" s="190">
        <v>24533850</v>
      </c>
    </row>
    <row r="12" spans="1:9" ht="15" customHeight="1" outlineLevel="1">
      <c r="A12" s="182" t="s">
        <v>164</v>
      </c>
      <c r="B12" s="182" t="s">
        <v>165</v>
      </c>
      <c r="C12" s="182" t="s">
        <v>171</v>
      </c>
      <c r="D12" s="182" t="s">
        <v>180</v>
      </c>
      <c r="E12" s="184" t="s">
        <v>181</v>
      </c>
      <c r="F12" s="190">
        <v>416758467</v>
      </c>
      <c r="G12" s="190">
        <v>314876430</v>
      </c>
      <c r="H12" s="190">
        <f t="shared" si="0"/>
        <v>-101882037</v>
      </c>
      <c r="I12" s="190">
        <v>354707900</v>
      </c>
    </row>
    <row r="13" spans="1:9" ht="15" customHeight="1" outlineLevel="1">
      <c r="A13" s="182" t="s">
        <v>164</v>
      </c>
      <c r="B13" s="182" t="s">
        <v>165</v>
      </c>
      <c r="C13" s="182" t="s">
        <v>182</v>
      </c>
      <c r="D13" s="182" t="s">
        <v>183</v>
      </c>
      <c r="E13" s="184" t="s">
        <v>82</v>
      </c>
      <c r="F13" s="190">
        <v>2660414</v>
      </c>
      <c r="G13" s="190">
        <v>1919050</v>
      </c>
      <c r="H13" s="190">
        <f t="shared" si="0"/>
        <v>-741364</v>
      </c>
      <c r="I13" s="190">
        <v>3024263</v>
      </c>
    </row>
    <row r="14" spans="1:9" ht="15" customHeight="1" outlineLevel="1">
      <c r="A14" s="182" t="s">
        <v>164</v>
      </c>
      <c r="B14" s="182" t="s">
        <v>165</v>
      </c>
      <c r="C14" s="182" t="s">
        <v>182</v>
      </c>
      <c r="D14" s="182" t="s">
        <v>1235</v>
      </c>
      <c r="E14" s="184" t="s">
        <v>1236</v>
      </c>
      <c r="F14" s="190">
        <v>0</v>
      </c>
      <c r="G14" s="190">
        <v>0</v>
      </c>
      <c r="H14" s="190">
        <f t="shared" si="0"/>
        <v>0</v>
      </c>
      <c r="I14" s="190">
        <v>16920000</v>
      </c>
    </row>
    <row r="15" spans="1:9" ht="15" customHeight="1" outlineLevel="1">
      <c r="A15" s="182" t="s">
        <v>164</v>
      </c>
      <c r="B15" s="182" t="s">
        <v>165</v>
      </c>
      <c r="C15" s="182" t="s">
        <v>182</v>
      </c>
      <c r="D15" s="182" t="s">
        <v>184</v>
      </c>
      <c r="E15" s="184" t="s">
        <v>83</v>
      </c>
      <c r="F15" s="190">
        <v>6118484</v>
      </c>
      <c r="G15" s="190">
        <v>4718332</v>
      </c>
      <c r="H15" s="190">
        <f t="shared" si="0"/>
        <v>-1400152</v>
      </c>
      <c r="I15" s="190">
        <v>5022415</v>
      </c>
    </row>
    <row r="16" spans="1:9" ht="15" customHeight="1" outlineLevel="1">
      <c r="A16" s="182" t="s">
        <v>164</v>
      </c>
      <c r="B16" s="182" t="s">
        <v>171</v>
      </c>
      <c r="C16" s="182" t="s">
        <v>171</v>
      </c>
      <c r="D16" s="182" t="s">
        <v>186</v>
      </c>
      <c r="E16" s="184" t="s">
        <v>187</v>
      </c>
      <c r="F16" s="190">
        <v>74261106</v>
      </c>
      <c r="G16" s="190">
        <v>45443074</v>
      </c>
      <c r="H16" s="190">
        <f t="shared" si="0"/>
        <v>-28818032</v>
      </c>
      <c r="I16" s="190">
        <v>46517323</v>
      </c>
    </row>
    <row r="17" spans="1:9" ht="15" customHeight="1" outlineLevel="1">
      <c r="A17" s="182" t="s">
        <v>164</v>
      </c>
      <c r="B17" s="182" t="s">
        <v>171</v>
      </c>
      <c r="C17" s="182" t="s">
        <v>171</v>
      </c>
      <c r="D17" s="182" t="s">
        <v>188</v>
      </c>
      <c r="E17" s="184" t="s">
        <v>189</v>
      </c>
      <c r="F17" s="190">
        <v>20400000</v>
      </c>
      <c r="G17" s="190">
        <v>9472996</v>
      </c>
      <c r="H17" s="190">
        <f t="shared" si="0"/>
        <v>-10927004</v>
      </c>
      <c r="I17" s="190">
        <v>11995507</v>
      </c>
    </row>
    <row r="18" spans="1:9" outlineLevel="1">
      <c r="A18" s="182" t="s">
        <v>164</v>
      </c>
      <c r="B18" s="182" t="s">
        <v>171</v>
      </c>
      <c r="C18" s="182" t="s">
        <v>171</v>
      </c>
      <c r="D18" s="182" t="s">
        <v>190</v>
      </c>
      <c r="E18" s="184" t="s">
        <v>191</v>
      </c>
      <c r="F18" s="190">
        <v>45900000</v>
      </c>
      <c r="G18" s="190">
        <v>11937624</v>
      </c>
      <c r="H18" s="190">
        <f t="shared" si="0"/>
        <v>-33962376</v>
      </c>
      <c r="I18" s="190">
        <v>16660253</v>
      </c>
    </row>
    <row r="19" spans="1:9" ht="15" customHeight="1" outlineLevel="1">
      <c r="A19" s="182" t="s">
        <v>164</v>
      </c>
      <c r="B19" s="182" t="s">
        <v>171</v>
      </c>
      <c r="C19" s="182" t="s">
        <v>171</v>
      </c>
      <c r="D19" s="182" t="s">
        <v>192</v>
      </c>
      <c r="E19" s="184" t="s">
        <v>193</v>
      </c>
      <c r="F19" s="190">
        <v>0</v>
      </c>
      <c r="G19" s="190">
        <v>0</v>
      </c>
      <c r="H19" s="190">
        <f t="shared" si="0"/>
        <v>0</v>
      </c>
      <c r="I19" s="190">
        <v>62</v>
      </c>
    </row>
    <row r="20" spans="1:9" ht="15" customHeight="1" outlineLevel="1">
      <c r="A20" s="182" t="s">
        <v>164</v>
      </c>
      <c r="B20" s="182" t="s">
        <v>171</v>
      </c>
      <c r="C20" s="182" t="s">
        <v>171</v>
      </c>
      <c r="D20" s="182" t="s">
        <v>194</v>
      </c>
      <c r="E20" s="184" t="s">
        <v>195</v>
      </c>
      <c r="F20" s="190">
        <v>204000</v>
      </c>
      <c r="G20" s="190">
        <v>454111</v>
      </c>
      <c r="H20" s="190">
        <f t="shared" si="0"/>
        <v>250111</v>
      </c>
      <c r="I20" s="190">
        <v>46290</v>
      </c>
    </row>
    <row r="21" spans="1:9" ht="15" customHeight="1" outlineLevel="1">
      <c r="A21" s="182" t="s">
        <v>164</v>
      </c>
      <c r="B21" s="182" t="s">
        <v>171</v>
      </c>
      <c r="C21" s="182" t="s">
        <v>171</v>
      </c>
      <c r="D21" s="182" t="s">
        <v>196</v>
      </c>
      <c r="E21" s="184" t="s">
        <v>84</v>
      </c>
      <c r="F21" s="190">
        <v>918000</v>
      </c>
      <c r="G21" s="190">
        <v>990382</v>
      </c>
      <c r="H21" s="190">
        <f t="shared" si="0"/>
        <v>72382</v>
      </c>
      <c r="I21" s="190">
        <v>892684</v>
      </c>
    </row>
    <row r="22" spans="1:9" ht="15" customHeight="1" outlineLevel="1">
      <c r="A22" s="182" t="s">
        <v>164</v>
      </c>
      <c r="B22" s="182" t="s">
        <v>171</v>
      </c>
      <c r="C22" s="182" t="s">
        <v>171</v>
      </c>
      <c r="D22" s="182" t="s">
        <v>1237</v>
      </c>
      <c r="E22" s="184" t="s">
        <v>1238</v>
      </c>
      <c r="F22" s="190">
        <v>291312</v>
      </c>
      <c r="G22" s="190">
        <v>10475531</v>
      </c>
      <c r="H22" s="190">
        <f t="shared" si="0"/>
        <v>10184219</v>
      </c>
      <c r="I22" s="190">
        <v>8262313</v>
      </c>
    </row>
    <row r="23" spans="1:9" ht="15" customHeight="1" outlineLevel="1">
      <c r="A23" s="182" t="s">
        <v>164</v>
      </c>
      <c r="B23" s="182" t="s">
        <v>171</v>
      </c>
      <c r="C23" s="182" t="s">
        <v>171</v>
      </c>
      <c r="D23" s="182" t="s">
        <v>1239</v>
      </c>
      <c r="E23" s="184" t="s">
        <v>1240</v>
      </c>
      <c r="F23" s="190">
        <v>1752847</v>
      </c>
      <c r="G23" s="190">
        <v>5083632</v>
      </c>
      <c r="H23" s="190">
        <f t="shared" si="0"/>
        <v>3330785</v>
      </c>
      <c r="I23" s="190">
        <v>6504755</v>
      </c>
    </row>
    <row r="24" spans="1:9" ht="15" customHeight="1" outlineLevel="1">
      <c r="A24" s="182" t="s">
        <v>164</v>
      </c>
      <c r="B24" s="182" t="s">
        <v>171</v>
      </c>
      <c r="C24" s="182" t="s">
        <v>171</v>
      </c>
      <c r="D24" s="182" t="s">
        <v>1127</v>
      </c>
      <c r="E24" s="184" t="s">
        <v>1128</v>
      </c>
      <c r="F24" s="190">
        <v>127704</v>
      </c>
      <c r="G24" s="190">
        <v>1239369</v>
      </c>
      <c r="H24" s="190">
        <f t="shared" si="0"/>
        <v>1111665</v>
      </c>
      <c r="I24" s="190">
        <v>293824</v>
      </c>
    </row>
    <row r="25" spans="1:9" ht="15" customHeight="1" outlineLevel="1">
      <c r="A25" s="182" t="s">
        <v>164</v>
      </c>
      <c r="B25" s="182" t="s">
        <v>171</v>
      </c>
      <c r="C25" s="182" t="s">
        <v>171</v>
      </c>
      <c r="D25" s="182" t="s">
        <v>1129</v>
      </c>
      <c r="E25" s="184" t="s">
        <v>1130</v>
      </c>
      <c r="F25" s="190">
        <v>27030</v>
      </c>
      <c r="G25" s="190">
        <v>10750</v>
      </c>
      <c r="H25" s="190">
        <f t="shared" si="0"/>
        <v>-16280</v>
      </c>
      <c r="I25" s="190">
        <v>15170</v>
      </c>
    </row>
    <row r="26" spans="1:9" ht="15" customHeight="1" outlineLevel="1">
      <c r="A26" s="182" t="s">
        <v>164</v>
      </c>
      <c r="B26" s="182" t="s">
        <v>171</v>
      </c>
      <c r="C26" s="182" t="s">
        <v>182</v>
      </c>
      <c r="D26" s="182" t="s">
        <v>197</v>
      </c>
      <c r="E26" s="184" t="s">
        <v>198</v>
      </c>
      <c r="F26" s="190">
        <v>7700000</v>
      </c>
      <c r="G26" s="190">
        <v>4907813</v>
      </c>
      <c r="H26" s="190">
        <f t="shared" si="0"/>
        <v>-2792187</v>
      </c>
      <c r="I26" s="190">
        <v>5038982</v>
      </c>
    </row>
    <row r="27" spans="1:9" ht="15" customHeight="1" outlineLevel="1">
      <c r="A27" s="182" t="s">
        <v>164</v>
      </c>
      <c r="B27" s="182" t="s">
        <v>171</v>
      </c>
      <c r="C27" s="182" t="s">
        <v>182</v>
      </c>
      <c r="D27" s="182" t="s">
        <v>199</v>
      </c>
      <c r="E27" s="184" t="s">
        <v>200</v>
      </c>
      <c r="F27" s="190">
        <v>0</v>
      </c>
      <c r="G27" s="190">
        <v>0</v>
      </c>
      <c r="H27" s="190">
        <f t="shared" si="0"/>
        <v>0</v>
      </c>
      <c r="I27" s="190">
        <v>3600</v>
      </c>
    </row>
    <row r="28" spans="1:9" ht="15" customHeight="1" outlineLevel="1">
      <c r="A28" s="182" t="s">
        <v>164</v>
      </c>
      <c r="B28" s="182" t="s">
        <v>171</v>
      </c>
      <c r="C28" s="182" t="s">
        <v>182</v>
      </c>
      <c r="D28" s="182" t="s">
        <v>201</v>
      </c>
      <c r="E28" s="184" t="s">
        <v>202</v>
      </c>
      <c r="F28" s="190">
        <v>1353096</v>
      </c>
      <c r="G28" s="190">
        <v>276159</v>
      </c>
      <c r="H28" s="190">
        <f t="shared" si="0"/>
        <v>-1076937</v>
      </c>
      <c r="I28" s="190">
        <v>335923</v>
      </c>
    </row>
    <row r="29" spans="1:9" ht="15" customHeight="1" outlineLevel="1">
      <c r="A29" s="182" t="s">
        <v>164</v>
      </c>
      <c r="B29" s="182" t="s">
        <v>171</v>
      </c>
      <c r="C29" s="182" t="s">
        <v>182</v>
      </c>
      <c r="D29" s="182" t="s">
        <v>861</v>
      </c>
      <c r="E29" s="184" t="s">
        <v>862</v>
      </c>
      <c r="F29" s="190">
        <v>135000</v>
      </c>
      <c r="G29" s="190">
        <v>91100</v>
      </c>
      <c r="H29" s="190">
        <f t="shared" si="0"/>
        <v>-43900</v>
      </c>
      <c r="I29" s="190">
        <v>77950</v>
      </c>
    </row>
    <row r="30" spans="1:9" ht="15" customHeight="1" outlineLevel="1">
      <c r="A30" s="182" t="s">
        <v>164</v>
      </c>
      <c r="B30" s="182" t="s">
        <v>171</v>
      </c>
      <c r="C30" s="182" t="s">
        <v>182</v>
      </c>
      <c r="D30" s="182" t="s">
        <v>863</v>
      </c>
      <c r="E30" s="184" t="s">
        <v>864</v>
      </c>
      <c r="F30" s="190">
        <v>378000</v>
      </c>
      <c r="G30" s="190">
        <v>299202</v>
      </c>
      <c r="H30" s="190">
        <f t="shared" si="0"/>
        <v>-78798</v>
      </c>
      <c r="I30" s="190">
        <v>575685</v>
      </c>
    </row>
    <row r="31" spans="1:9" ht="15" customHeight="1" outlineLevel="1">
      <c r="A31" s="182" t="s">
        <v>164</v>
      </c>
      <c r="B31" s="182" t="s">
        <v>171</v>
      </c>
      <c r="C31" s="182" t="s">
        <v>182</v>
      </c>
      <c r="D31" s="182" t="s">
        <v>865</v>
      </c>
      <c r="E31" s="184" t="s">
        <v>866</v>
      </c>
      <c r="F31" s="190">
        <v>1230000</v>
      </c>
      <c r="G31" s="190">
        <v>886627</v>
      </c>
      <c r="H31" s="190">
        <f t="shared" si="0"/>
        <v>-343373</v>
      </c>
      <c r="I31" s="190">
        <v>1359574</v>
      </c>
    </row>
    <row r="32" spans="1:9" ht="15" customHeight="1" outlineLevel="1">
      <c r="A32" s="182" t="s">
        <v>164</v>
      </c>
      <c r="B32" s="182" t="s">
        <v>171</v>
      </c>
      <c r="C32" s="182" t="s">
        <v>182</v>
      </c>
      <c r="D32" s="182" t="s">
        <v>867</v>
      </c>
      <c r="E32" s="184" t="s">
        <v>868</v>
      </c>
      <c r="F32" s="190">
        <v>390000</v>
      </c>
      <c r="G32" s="190">
        <v>527147</v>
      </c>
      <c r="H32" s="190">
        <f t="shared" si="0"/>
        <v>137147</v>
      </c>
      <c r="I32" s="190">
        <v>284252</v>
      </c>
    </row>
    <row r="33" spans="1:9" ht="15" customHeight="1" outlineLevel="1">
      <c r="A33" s="182" t="s">
        <v>164</v>
      </c>
      <c r="B33" s="182" t="s">
        <v>171</v>
      </c>
      <c r="C33" s="182" t="s">
        <v>182</v>
      </c>
      <c r="D33" s="182" t="s">
        <v>1131</v>
      </c>
      <c r="E33" s="184" t="s">
        <v>1241</v>
      </c>
      <c r="F33" s="190">
        <v>412</v>
      </c>
      <c r="G33" s="190">
        <v>101070</v>
      </c>
      <c r="H33" s="190">
        <f t="shared" si="0"/>
        <v>100658</v>
      </c>
      <c r="I33" s="190">
        <v>6985</v>
      </c>
    </row>
    <row r="34" spans="1:9" ht="15" customHeight="1" outlineLevel="1">
      <c r="A34" s="182" t="s">
        <v>164</v>
      </c>
      <c r="B34" s="182" t="s">
        <v>171</v>
      </c>
      <c r="C34" s="182" t="s">
        <v>182</v>
      </c>
      <c r="D34" s="182" t="s">
        <v>203</v>
      </c>
      <c r="E34" s="184" t="s">
        <v>85</v>
      </c>
      <c r="F34" s="190">
        <v>0</v>
      </c>
      <c r="G34" s="190">
        <v>2210</v>
      </c>
      <c r="H34" s="190">
        <f t="shared" si="0"/>
        <v>2210</v>
      </c>
      <c r="I34" s="190">
        <v>11491</v>
      </c>
    </row>
    <row r="35" spans="1:9" ht="15" customHeight="1" outlineLevel="1">
      <c r="A35" s="182" t="s">
        <v>164</v>
      </c>
      <c r="B35" s="182" t="s">
        <v>171</v>
      </c>
      <c r="C35" s="182" t="s">
        <v>182</v>
      </c>
      <c r="D35" s="182" t="s">
        <v>1242</v>
      </c>
      <c r="E35" s="184" t="s">
        <v>1243</v>
      </c>
      <c r="F35" s="190">
        <v>0</v>
      </c>
      <c r="G35" s="190">
        <v>275090</v>
      </c>
      <c r="H35" s="190">
        <f t="shared" si="0"/>
        <v>275090</v>
      </c>
      <c r="I35" s="190">
        <v>131949</v>
      </c>
    </row>
    <row r="36" spans="1:9" ht="15" customHeight="1" outlineLevel="1">
      <c r="A36" s="182" t="s">
        <v>164</v>
      </c>
      <c r="B36" s="182" t="s">
        <v>171</v>
      </c>
      <c r="C36" s="182" t="s">
        <v>182</v>
      </c>
      <c r="D36" s="182" t="s">
        <v>1132</v>
      </c>
      <c r="E36" s="184" t="s">
        <v>1244</v>
      </c>
      <c r="F36" s="190">
        <v>832</v>
      </c>
      <c r="G36" s="190">
        <v>1380</v>
      </c>
      <c r="H36" s="190">
        <f t="shared" si="0"/>
        <v>548</v>
      </c>
      <c r="I36" s="190">
        <v>1625</v>
      </c>
    </row>
    <row r="37" spans="1:9" outlineLevel="1">
      <c r="A37" s="182" t="s">
        <v>164</v>
      </c>
      <c r="B37" s="182" t="s">
        <v>171</v>
      </c>
      <c r="C37" s="182" t="s">
        <v>182</v>
      </c>
      <c r="D37" s="182" t="s">
        <v>994</v>
      </c>
      <c r="E37" s="184" t="s">
        <v>995</v>
      </c>
      <c r="F37" s="190">
        <v>135000</v>
      </c>
      <c r="G37" s="190">
        <v>209040</v>
      </c>
      <c r="H37" s="190">
        <f t="shared" si="0"/>
        <v>74040</v>
      </c>
      <c r="I37" s="190">
        <v>118475</v>
      </c>
    </row>
    <row r="38" spans="1:9" outlineLevel="1">
      <c r="A38" s="182" t="s">
        <v>164</v>
      </c>
      <c r="B38" s="182" t="s">
        <v>171</v>
      </c>
      <c r="C38" s="182" t="s">
        <v>182</v>
      </c>
      <c r="D38" s="182" t="s">
        <v>204</v>
      </c>
      <c r="E38" s="184" t="s">
        <v>205</v>
      </c>
      <c r="F38" s="190">
        <v>300000</v>
      </c>
      <c r="G38" s="190">
        <v>100000</v>
      </c>
      <c r="H38" s="190">
        <f t="shared" si="0"/>
        <v>-200000</v>
      </c>
      <c r="I38" s="190">
        <v>400000</v>
      </c>
    </row>
    <row r="39" spans="1:9" ht="15" customHeight="1" outlineLevel="1">
      <c r="A39" s="182" t="s">
        <v>164</v>
      </c>
      <c r="B39" s="182" t="s">
        <v>171</v>
      </c>
      <c r="C39" s="182" t="s">
        <v>182</v>
      </c>
      <c r="D39" s="182" t="s">
        <v>869</v>
      </c>
      <c r="E39" s="184" t="s">
        <v>870</v>
      </c>
      <c r="F39" s="190">
        <v>600000</v>
      </c>
      <c r="G39" s="190">
        <v>550000</v>
      </c>
      <c r="H39" s="190">
        <f t="shared" si="0"/>
        <v>-50000</v>
      </c>
      <c r="I39" s="190">
        <v>550000</v>
      </c>
    </row>
    <row r="40" spans="1:9" ht="15" customHeight="1" outlineLevel="1">
      <c r="A40" s="182" t="s">
        <v>164</v>
      </c>
      <c r="B40" s="182" t="s">
        <v>171</v>
      </c>
      <c r="C40" s="182" t="s">
        <v>182</v>
      </c>
      <c r="D40" s="182" t="s">
        <v>996</v>
      </c>
      <c r="E40" s="184" t="s">
        <v>1245</v>
      </c>
      <c r="F40" s="190">
        <v>53040</v>
      </c>
      <c r="G40" s="190">
        <v>28150</v>
      </c>
      <c r="H40" s="190">
        <f t="shared" si="0"/>
        <v>-24890</v>
      </c>
      <c r="I40" s="190">
        <v>29725</v>
      </c>
    </row>
    <row r="41" spans="1:9" ht="15" customHeight="1" outlineLevel="1">
      <c r="A41" s="182" t="s">
        <v>164</v>
      </c>
      <c r="B41" s="182" t="s">
        <v>171</v>
      </c>
      <c r="C41" s="182" t="s">
        <v>182</v>
      </c>
      <c r="D41" s="182" t="s">
        <v>1133</v>
      </c>
      <c r="E41" s="184" t="s">
        <v>1134</v>
      </c>
      <c r="F41" s="190">
        <v>405500</v>
      </c>
      <c r="G41" s="190">
        <v>200000</v>
      </c>
      <c r="H41" s="190">
        <f t="shared" si="0"/>
        <v>-205500</v>
      </c>
      <c r="I41" s="190">
        <v>480000</v>
      </c>
    </row>
    <row r="42" spans="1:9" ht="15" customHeight="1" outlineLevel="1">
      <c r="A42" s="182" t="s">
        <v>164</v>
      </c>
      <c r="B42" s="182" t="s">
        <v>171</v>
      </c>
      <c r="C42" s="182" t="s">
        <v>182</v>
      </c>
      <c r="D42" s="182" t="s">
        <v>1135</v>
      </c>
      <c r="E42" s="184" t="s">
        <v>1136</v>
      </c>
      <c r="F42" s="190">
        <v>43000</v>
      </c>
      <c r="G42" s="190">
        <v>40700</v>
      </c>
      <c r="H42" s="190">
        <f t="shared" si="0"/>
        <v>-2300</v>
      </c>
      <c r="I42" s="190">
        <v>56100</v>
      </c>
    </row>
    <row r="43" spans="1:9" ht="15" customHeight="1" outlineLevel="1">
      <c r="A43" s="182" t="s">
        <v>164</v>
      </c>
      <c r="B43" s="182" t="s">
        <v>171</v>
      </c>
      <c r="C43" s="182" t="s">
        <v>182</v>
      </c>
      <c r="D43" s="182" t="s">
        <v>1137</v>
      </c>
      <c r="E43" s="184" t="s">
        <v>1138</v>
      </c>
      <c r="F43" s="190">
        <v>1000</v>
      </c>
      <c r="G43" s="190">
        <v>1460</v>
      </c>
      <c r="H43" s="190">
        <f t="shared" si="0"/>
        <v>460</v>
      </c>
      <c r="I43" s="190">
        <v>1260</v>
      </c>
    </row>
    <row r="44" spans="1:9" ht="15" customHeight="1" outlineLevel="1">
      <c r="A44" s="182" t="s">
        <v>164</v>
      </c>
      <c r="B44" s="182" t="s">
        <v>171</v>
      </c>
      <c r="C44" s="182" t="s">
        <v>182</v>
      </c>
      <c r="D44" s="182" t="s">
        <v>1139</v>
      </c>
      <c r="E44" s="184" t="s">
        <v>1140</v>
      </c>
      <c r="F44" s="190">
        <v>170000</v>
      </c>
      <c r="G44" s="190">
        <v>56100</v>
      </c>
      <c r="H44" s="190">
        <f t="shared" si="0"/>
        <v>-113900</v>
      </c>
      <c r="I44" s="190">
        <v>49400</v>
      </c>
    </row>
    <row r="45" spans="1:9" ht="15" customHeight="1" outlineLevel="1">
      <c r="A45" s="182" t="s">
        <v>164</v>
      </c>
      <c r="B45" s="182" t="s">
        <v>171</v>
      </c>
      <c r="C45" s="182" t="s">
        <v>182</v>
      </c>
      <c r="D45" s="182" t="s">
        <v>1246</v>
      </c>
      <c r="E45" s="184" t="s">
        <v>1247</v>
      </c>
      <c r="F45" s="190">
        <v>0</v>
      </c>
      <c r="G45" s="190">
        <v>2000</v>
      </c>
      <c r="H45" s="190">
        <f t="shared" si="0"/>
        <v>2000</v>
      </c>
      <c r="I45" s="190">
        <v>5000</v>
      </c>
    </row>
    <row r="46" spans="1:9" ht="15" customHeight="1" outlineLevel="1">
      <c r="A46" s="182" t="s">
        <v>164</v>
      </c>
      <c r="B46" s="182" t="s">
        <v>171</v>
      </c>
      <c r="C46" s="182" t="s">
        <v>182</v>
      </c>
      <c r="D46" s="182" t="s">
        <v>1393</v>
      </c>
      <c r="E46" s="184" t="s">
        <v>1400</v>
      </c>
      <c r="F46" s="190">
        <v>0</v>
      </c>
      <c r="G46" s="190">
        <v>124660</v>
      </c>
      <c r="H46" s="190">
        <f t="shared" si="0"/>
        <v>124660</v>
      </c>
      <c r="I46" s="190">
        <v>0</v>
      </c>
    </row>
    <row r="47" spans="1:9" ht="15" customHeight="1" outlineLevel="1">
      <c r="A47" s="182" t="s">
        <v>164</v>
      </c>
      <c r="B47" s="182" t="s">
        <v>171</v>
      </c>
      <c r="C47" s="182" t="s">
        <v>182</v>
      </c>
      <c r="D47" s="182" t="s">
        <v>728</v>
      </c>
      <c r="E47" s="184" t="s">
        <v>729</v>
      </c>
      <c r="F47" s="190">
        <v>452808</v>
      </c>
      <c r="G47" s="190">
        <v>310803</v>
      </c>
      <c r="H47" s="190">
        <f t="shared" si="0"/>
        <v>-142005</v>
      </c>
      <c r="I47" s="190">
        <v>415831</v>
      </c>
    </row>
    <row r="48" spans="1:9" ht="15" customHeight="1" outlineLevel="1">
      <c r="A48" s="182" t="s">
        <v>164</v>
      </c>
      <c r="B48" s="182" t="s">
        <v>171</v>
      </c>
      <c r="C48" s="182" t="s">
        <v>182</v>
      </c>
      <c r="D48" s="182" t="s">
        <v>730</v>
      </c>
      <c r="E48" s="184" t="s">
        <v>731</v>
      </c>
      <c r="F48" s="190">
        <v>705080</v>
      </c>
      <c r="G48" s="190">
        <v>468360</v>
      </c>
      <c r="H48" s="190">
        <f t="shared" si="0"/>
        <v>-236720</v>
      </c>
      <c r="I48" s="190">
        <v>440610</v>
      </c>
    </row>
    <row r="49" spans="1:9" ht="15" customHeight="1" outlineLevel="1">
      <c r="A49" s="182" t="s">
        <v>164</v>
      </c>
      <c r="B49" s="182" t="s">
        <v>171</v>
      </c>
      <c r="C49" s="182" t="s">
        <v>182</v>
      </c>
      <c r="D49" s="182" t="s">
        <v>732</v>
      </c>
      <c r="E49" s="184" t="s">
        <v>733</v>
      </c>
      <c r="F49" s="190">
        <v>1760832</v>
      </c>
      <c r="G49" s="190">
        <v>1167749</v>
      </c>
      <c r="H49" s="190">
        <f t="shared" si="0"/>
        <v>-593083</v>
      </c>
      <c r="I49" s="190">
        <v>971849</v>
      </c>
    </row>
    <row r="50" spans="1:9" ht="15" customHeight="1" outlineLevel="1">
      <c r="A50" s="182" t="s">
        <v>164</v>
      </c>
      <c r="B50" s="182" t="s">
        <v>171</v>
      </c>
      <c r="C50" s="182" t="s">
        <v>182</v>
      </c>
      <c r="D50" s="182" t="s">
        <v>1141</v>
      </c>
      <c r="E50" s="184" t="s">
        <v>1142</v>
      </c>
      <c r="F50" s="190">
        <v>16640</v>
      </c>
      <c r="G50" s="190">
        <v>31060</v>
      </c>
      <c r="H50" s="190">
        <f t="shared" si="0"/>
        <v>14420</v>
      </c>
      <c r="I50" s="190">
        <v>35910</v>
      </c>
    </row>
    <row r="51" spans="1:9" ht="15" customHeight="1" outlineLevel="1">
      <c r="A51" s="182" t="s">
        <v>164</v>
      </c>
      <c r="B51" s="182" t="s">
        <v>171</v>
      </c>
      <c r="C51" s="182" t="s">
        <v>182</v>
      </c>
      <c r="D51" s="182" t="s">
        <v>1143</v>
      </c>
      <c r="E51" s="184" t="s">
        <v>1248</v>
      </c>
      <c r="F51" s="190">
        <v>2600</v>
      </c>
      <c r="G51" s="190">
        <v>410</v>
      </c>
      <c r="H51" s="190">
        <f t="shared" si="0"/>
        <v>-2190</v>
      </c>
      <c r="I51" s="190">
        <v>6200</v>
      </c>
    </row>
    <row r="52" spans="1:9" ht="15" customHeight="1" outlineLevel="1">
      <c r="A52" s="182" t="s">
        <v>164</v>
      </c>
      <c r="B52" s="182" t="s">
        <v>171</v>
      </c>
      <c r="C52" s="182" t="s">
        <v>182</v>
      </c>
      <c r="D52" s="182" t="s">
        <v>1249</v>
      </c>
      <c r="E52" s="184" t="s">
        <v>1250</v>
      </c>
      <c r="F52" s="190">
        <v>902595</v>
      </c>
      <c r="G52" s="190">
        <v>1384961</v>
      </c>
      <c r="H52" s="190">
        <f t="shared" si="0"/>
        <v>482366</v>
      </c>
      <c r="I52" s="190">
        <v>1393907</v>
      </c>
    </row>
    <row r="53" spans="1:9" ht="15" customHeight="1" outlineLevel="1">
      <c r="A53" s="182" t="s">
        <v>164</v>
      </c>
      <c r="B53" s="182" t="s">
        <v>171</v>
      </c>
      <c r="C53" s="182" t="s">
        <v>182</v>
      </c>
      <c r="D53" s="182" t="s">
        <v>1144</v>
      </c>
      <c r="E53" s="184" t="s">
        <v>1145</v>
      </c>
      <c r="F53" s="190">
        <v>13000</v>
      </c>
      <c r="G53" s="190">
        <v>41896</v>
      </c>
      <c r="H53" s="190">
        <f t="shared" si="0"/>
        <v>28896</v>
      </c>
      <c r="I53" s="190">
        <v>46368</v>
      </c>
    </row>
    <row r="54" spans="1:9" ht="15" customHeight="1" outlineLevel="1">
      <c r="A54" s="182" t="s">
        <v>164</v>
      </c>
      <c r="B54" s="182" t="s">
        <v>171</v>
      </c>
      <c r="C54" s="182" t="s">
        <v>182</v>
      </c>
      <c r="D54" s="182" t="s">
        <v>1146</v>
      </c>
      <c r="E54" s="184" t="s">
        <v>1147</v>
      </c>
      <c r="F54" s="190">
        <v>21000</v>
      </c>
      <c r="G54" s="190">
        <v>6988</v>
      </c>
      <c r="H54" s="190">
        <f t="shared" si="0"/>
        <v>-14012</v>
      </c>
      <c r="I54" s="190">
        <v>8395</v>
      </c>
    </row>
    <row r="55" spans="1:9" ht="15" customHeight="1" outlineLevel="1">
      <c r="A55" s="182" t="s">
        <v>164</v>
      </c>
      <c r="B55" s="182" t="s">
        <v>171</v>
      </c>
      <c r="C55" s="182" t="s">
        <v>182</v>
      </c>
      <c r="D55" s="182" t="s">
        <v>1148</v>
      </c>
      <c r="E55" s="184" t="s">
        <v>1149</v>
      </c>
      <c r="F55" s="190">
        <v>45000</v>
      </c>
      <c r="G55" s="190">
        <v>38600</v>
      </c>
      <c r="H55" s="190">
        <f t="shared" si="0"/>
        <v>-6400</v>
      </c>
      <c r="I55" s="190">
        <v>37279</v>
      </c>
    </row>
    <row r="56" spans="1:9" s="100" customFormat="1" ht="15" customHeight="1" outlineLevel="1">
      <c r="A56" s="182" t="s">
        <v>164</v>
      </c>
      <c r="B56" s="182" t="s">
        <v>171</v>
      </c>
      <c r="C56" s="182" t="s">
        <v>182</v>
      </c>
      <c r="D56" s="182" t="s">
        <v>1150</v>
      </c>
      <c r="E56" s="184" t="s">
        <v>1151</v>
      </c>
      <c r="F56" s="190">
        <v>1350000</v>
      </c>
      <c r="G56" s="190">
        <v>407818</v>
      </c>
      <c r="H56" s="190">
        <f t="shared" si="0"/>
        <v>-942182</v>
      </c>
      <c r="I56" s="190">
        <v>1359991</v>
      </c>
    </row>
    <row r="57" spans="1:9" s="100" customFormat="1" ht="15" customHeight="1" outlineLevel="1">
      <c r="A57" s="182" t="s">
        <v>164</v>
      </c>
      <c r="B57" s="182" t="s">
        <v>171</v>
      </c>
      <c r="C57" s="182" t="s">
        <v>164</v>
      </c>
      <c r="D57" s="182" t="s">
        <v>206</v>
      </c>
      <c r="E57" s="184" t="s">
        <v>207</v>
      </c>
      <c r="F57" s="190">
        <v>1543958</v>
      </c>
      <c r="G57" s="190">
        <v>621031</v>
      </c>
      <c r="H57" s="190">
        <f t="shared" si="0"/>
        <v>-922927</v>
      </c>
      <c r="I57" s="190">
        <v>947701</v>
      </c>
    </row>
    <row r="58" spans="1:9" ht="15" customHeight="1" outlineLevel="1">
      <c r="A58" s="182" t="s">
        <v>164</v>
      </c>
      <c r="B58" s="182" t="s">
        <v>171</v>
      </c>
      <c r="C58" s="182" t="s">
        <v>164</v>
      </c>
      <c r="D58" s="182" t="s">
        <v>208</v>
      </c>
      <c r="E58" s="184" t="s">
        <v>86</v>
      </c>
      <c r="F58" s="190">
        <v>4359091</v>
      </c>
      <c r="G58" s="190">
        <v>1452848</v>
      </c>
      <c r="H58" s="190">
        <f t="shared" si="0"/>
        <v>-2906243</v>
      </c>
      <c r="I58" s="190">
        <v>3744432</v>
      </c>
    </row>
    <row r="59" spans="1:9" ht="15" customHeight="1" outlineLevel="1">
      <c r="A59" s="182" t="s">
        <v>164</v>
      </c>
      <c r="B59" s="182" t="s">
        <v>171</v>
      </c>
      <c r="C59" s="182" t="s">
        <v>164</v>
      </c>
      <c r="D59" s="182" t="s">
        <v>209</v>
      </c>
      <c r="E59" s="184" t="s">
        <v>210</v>
      </c>
      <c r="F59" s="190">
        <v>15377269</v>
      </c>
      <c r="G59" s="190">
        <v>4448907</v>
      </c>
      <c r="H59" s="190">
        <f t="shared" si="0"/>
        <v>-10928362</v>
      </c>
      <c r="I59" s="190">
        <v>14672628</v>
      </c>
    </row>
    <row r="60" spans="1:9" ht="15" customHeight="1" outlineLevel="1">
      <c r="A60" s="182" t="s">
        <v>164</v>
      </c>
      <c r="B60" s="182" t="s">
        <v>171</v>
      </c>
      <c r="C60" s="182" t="s">
        <v>164</v>
      </c>
      <c r="D60" s="182" t="s">
        <v>211</v>
      </c>
      <c r="E60" s="184" t="s">
        <v>997</v>
      </c>
      <c r="F60" s="190">
        <v>2300000</v>
      </c>
      <c r="G60" s="190">
        <v>2138821</v>
      </c>
      <c r="H60" s="190">
        <f t="shared" si="0"/>
        <v>-161179</v>
      </c>
      <c r="I60" s="190">
        <v>2017967</v>
      </c>
    </row>
    <row r="61" spans="1:9" ht="15" customHeight="1" outlineLevel="1">
      <c r="A61" s="182" t="s">
        <v>164</v>
      </c>
      <c r="B61" s="182" t="s">
        <v>171</v>
      </c>
      <c r="C61" s="182" t="s">
        <v>164</v>
      </c>
      <c r="D61" s="182" t="s">
        <v>647</v>
      </c>
      <c r="E61" s="184" t="s">
        <v>998</v>
      </c>
      <c r="F61" s="190">
        <v>260000</v>
      </c>
      <c r="G61" s="190">
        <v>334950</v>
      </c>
      <c r="H61" s="190">
        <f t="shared" si="0"/>
        <v>74950</v>
      </c>
      <c r="I61" s="190">
        <v>258623</v>
      </c>
    </row>
    <row r="62" spans="1:9" ht="15" customHeight="1" outlineLevel="1">
      <c r="A62" s="182" t="s">
        <v>164</v>
      </c>
      <c r="B62" s="182" t="s">
        <v>171</v>
      </c>
      <c r="C62" s="182" t="s">
        <v>164</v>
      </c>
      <c r="D62" s="182" t="s">
        <v>1251</v>
      </c>
      <c r="E62" s="184" t="s">
        <v>1252</v>
      </c>
      <c r="F62" s="190">
        <v>30000</v>
      </c>
      <c r="G62" s="190">
        <v>40540</v>
      </c>
      <c r="H62" s="190">
        <f t="shared" si="0"/>
        <v>10540</v>
      </c>
      <c r="I62" s="190">
        <v>35865</v>
      </c>
    </row>
    <row r="63" spans="1:9" ht="15" customHeight="1" outlineLevel="1">
      <c r="A63" s="182" t="s">
        <v>164</v>
      </c>
      <c r="B63" s="182" t="s">
        <v>171</v>
      </c>
      <c r="C63" s="182" t="s">
        <v>164</v>
      </c>
      <c r="D63" s="182" t="s">
        <v>212</v>
      </c>
      <c r="E63" s="184" t="s">
        <v>999</v>
      </c>
      <c r="F63" s="190">
        <v>24689243</v>
      </c>
      <c r="G63" s="190">
        <v>15156902</v>
      </c>
      <c r="H63" s="190">
        <f t="shared" si="0"/>
        <v>-9532341</v>
      </c>
      <c r="I63" s="190">
        <v>25548190</v>
      </c>
    </row>
    <row r="64" spans="1:9" ht="15" customHeight="1" outlineLevel="1">
      <c r="A64" s="182" t="s">
        <v>164</v>
      </c>
      <c r="B64" s="182" t="s">
        <v>171</v>
      </c>
      <c r="C64" s="182" t="s">
        <v>164</v>
      </c>
      <c r="D64" s="182" t="s">
        <v>1000</v>
      </c>
      <c r="E64" s="184" t="s">
        <v>1401</v>
      </c>
      <c r="F64" s="190">
        <v>204</v>
      </c>
      <c r="G64" s="190">
        <v>160</v>
      </c>
      <c r="H64" s="190">
        <f t="shared" si="0"/>
        <v>-44</v>
      </c>
      <c r="I64" s="190">
        <v>221</v>
      </c>
    </row>
    <row r="65" spans="1:9" ht="15" customHeight="1" outlineLevel="1">
      <c r="A65" s="182" t="s">
        <v>164</v>
      </c>
      <c r="B65" s="182" t="s">
        <v>171</v>
      </c>
      <c r="C65" s="182" t="s">
        <v>164</v>
      </c>
      <c r="D65" s="182" t="s">
        <v>1001</v>
      </c>
      <c r="E65" s="184" t="s">
        <v>1002</v>
      </c>
      <c r="F65" s="190">
        <v>4080</v>
      </c>
      <c r="G65" s="190">
        <v>3765</v>
      </c>
      <c r="H65" s="190">
        <f t="shared" si="0"/>
        <v>-315</v>
      </c>
      <c r="I65" s="190">
        <v>5619</v>
      </c>
    </row>
    <row r="66" spans="1:9" ht="15" customHeight="1" outlineLevel="1">
      <c r="A66" s="182" t="s">
        <v>164</v>
      </c>
      <c r="B66" s="182" t="s">
        <v>171</v>
      </c>
      <c r="C66" s="182" t="s">
        <v>164</v>
      </c>
      <c r="D66" s="182" t="s">
        <v>1003</v>
      </c>
      <c r="E66" s="184" t="s">
        <v>1004</v>
      </c>
      <c r="F66" s="190">
        <v>408</v>
      </c>
      <c r="G66" s="190">
        <v>0</v>
      </c>
      <c r="H66" s="190">
        <f t="shared" si="0"/>
        <v>-408</v>
      </c>
      <c r="I66" s="190">
        <v>690</v>
      </c>
    </row>
    <row r="67" spans="1:9" ht="15" customHeight="1" outlineLevel="1">
      <c r="A67" s="182" t="s">
        <v>164</v>
      </c>
      <c r="B67" s="182" t="s">
        <v>171</v>
      </c>
      <c r="C67" s="182" t="s">
        <v>164</v>
      </c>
      <c r="D67" s="182" t="s">
        <v>1005</v>
      </c>
      <c r="E67" s="184" t="s">
        <v>1006</v>
      </c>
      <c r="F67" s="190">
        <v>35700</v>
      </c>
      <c r="G67" s="190">
        <v>6895</v>
      </c>
      <c r="H67" s="190">
        <f t="shared" si="0"/>
        <v>-28805</v>
      </c>
      <c r="I67" s="190">
        <v>10864</v>
      </c>
    </row>
    <row r="68" spans="1:9" ht="15" customHeight="1" outlineLevel="1">
      <c r="A68" s="182" t="s">
        <v>164</v>
      </c>
      <c r="B68" s="182" t="s">
        <v>171</v>
      </c>
      <c r="C68" s="182" t="s">
        <v>164</v>
      </c>
      <c r="D68" s="182" t="s">
        <v>1007</v>
      </c>
      <c r="E68" s="184" t="s">
        <v>1008</v>
      </c>
      <c r="F68" s="190">
        <v>15300</v>
      </c>
      <c r="G68" s="190">
        <v>8396</v>
      </c>
      <c r="H68" s="190">
        <f t="shared" si="0"/>
        <v>-6904</v>
      </c>
      <c r="I68" s="190">
        <v>10838</v>
      </c>
    </row>
    <row r="69" spans="1:9" ht="15" customHeight="1" outlineLevel="1">
      <c r="A69" s="182" t="s">
        <v>164</v>
      </c>
      <c r="B69" s="182" t="s">
        <v>171</v>
      </c>
      <c r="C69" s="182" t="s">
        <v>164</v>
      </c>
      <c r="D69" s="182" t="s">
        <v>1009</v>
      </c>
      <c r="E69" s="184" t="s">
        <v>1010</v>
      </c>
      <c r="F69" s="190">
        <v>275000</v>
      </c>
      <c r="G69" s="190">
        <v>126806</v>
      </c>
      <c r="H69" s="190">
        <f t="shared" si="0"/>
        <v>-148194</v>
      </c>
      <c r="I69" s="190">
        <v>209532</v>
      </c>
    </row>
    <row r="70" spans="1:9" ht="15" customHeight="1" outlineLevel="1">
      <c r="A70" s="182" t="s">
        <v>164</v>
      </c>
      <c r="B70" s="182" t="s">
        <v>171</v>
      </c>
      <c r="C70" s="182" t="s">
        <v>164</v>
      </c>
      <c r="D70" s="182" t="s">
        <v>213</v>
      </c>
      <c r="E70" s="184" t="s">
        <v>87</v>
      </c>
      <c r="F70" s="190">
        <v>200000</v>
      </c>
      <c r="G70" s="190">
        <v>133180</v>
      </c>
      <c r="H70" s="190">
        <f t="shared" ref="H70:H133" si="1">G70-F70</f>
        <v>-66820</v>
      </c>
      <c r="I70" s="190">
        <v>147054</v>
      </c>
    </row>
    <row r="71" spans="1:9" ht="15" customHeight="1" outlineLevel="1">
      <c r="A71" s="182" t="s">
        <v>164</v>
      </c>
      <c r="B71" s="182" t="s">
        <v>171</v>
      </c>
      <c r="C71" s="182" t="s">
        <v>164</v>
      </c>
      <c r="D71" s="182" t="s">
        <v>214</v>
      </c>
      <c r="E71" s="184" t="s">
        <v>88</v>
      </c>
      <c r="F71" s="190">
        <v>20000000</v>
      </c>
      <c r="G71" s="190">
        <v>12101284</v>
      </c>
      <c r="H71" s="190">
        <f t="shared" si="1"/>
        <v>-7898716</v>
      </c>
      <c r="I71" s="190">
        <v>13816427</v>
      </c>
    </row>
    <row r="72" spans="1:9" ht="15" customHeight="1" outlineLevel="1">
      <c r="A72" s="182" t="s">
        <v>164</v>
      </c>
      <c r="B72" s="182" t="s">
        <v>171</v>
      </c>
      <c r="C72" s="182" t="s">
        <v>164</v>
      </c>
      <c r="D72" s="182" t="s">
        <v>215</v>
      </c>
      <c r="E72" s="184" t="s">
        <v>89</v>
      </c>
      <c r="F72" s="190">
        <v>17097955</v>
      </c>
      <c r="G72" s="190">
        <v>17433053</v>
      </c>
      <c r="H72" s="190">
        <f t="shared" si="1"/>
        <v>335098</v>
      </c>
      <c r="I72" s="190">
        <v>16834246</v>
      </c>
    </row>
    <row r="73" spans="1:9" ht="15" customHeight="1" outlineLevel="1">
      <c r="A73" s="182" t="s">
        <v>164</v>
      </c>
      <c r="B73" s="182" t="s">
        <v>171</v>
      </c>
      <c r="C73" s="182" t="s">
        <v>164</v>
      </c>
      <c r="D73" s="182" t="s">
        <v>216</v>
      </c>
      <c r="E73" s="184" t="s">
        <v>90</v>
      </c>
      <c r="F73" s="190">
        <v>4609672</v>
      </c>
      <c r="G73" s="190">
        <v>4099716</v>
      </c>
      <c r="H73" s="190">
        <f t="shared" si="1"/>
        <v>-509956</v>
      </c>
      <c r="I73" s="190">
        <v>4841642</v>
      </c>
    </row>
    <row r="74" spans="1:9" ht="15" customHeight="1" outlineLevel="1">
      <c r="A74" s="182" t="s">
        <v>164</v>
      </c>
      <c r="B74" s="182" t="s">
        <v>171</v>
      </c>
      <c r="C74" s="182" t="s">
        <v>164</v>
      </c>
      <c r="D74" s="182" t="s">
        <v>1011</v>
      </c>
      <c r="E74" s="184" t="s">
        <v>1402</v>
      </c>
      <c r="F74" s="190">
        <v>2020711</v>
      </c>
      <c r="G74" s="190">
        <v>856067</v>
      </c>
      <c r="H74" s="190">
        <f t="shared" si="1"/>
        <v>-1164644</v>
      </c>
      <c r="I74" s="190">
        <v>610998</v>
      </c>
    </row>
    <row r="75" spans="1:9" ht="15" customHeight="1" outlineLevel="1">
      <c r="A75" s="182" t="s">
        <v>164</v>
      </c>
      <c r="B75" s="182" t="s">
        <v>171</v>
      </c>
      <c r="C75" s="182" t="s">
        <v>164</v>
      </c>
      <c r="D75" s="182" t="s">
        <v>217</v>
      </c>
      <c r="E75" s="184" t="s">
        <v>91</v>
      </c>
      <c r="F75" s="190">
        <v>8604000</v>
      </c>
      <c r="G75" s="190">
        <v>8553133</v>
      </c>
      <c r="H75" s="190">
        <f t="shared" si="1"/>
        <v>-50867</v>
      </c>
      <c r="I75" s="190">
        <v>8996936</v>
      </c>
    </row>
    <row r="76" spans="1:9" ht="15" customHeight="1" outlineLevel="1">
      <c r="A76" s="182" t="s">
        <v>164</v>
      </c>
      <c r="B76" s="182" t="s">
        <v>171</v>
      </c>
      <c r="C76" s="182" t="s">
        <v>164</v>
      </c>
      <c r="D76" s="182" t="s">
        <v>218</v>
      </c>
      <c r="E76" s="184" t="s">
        <v>92</v>
      </c>
      <c r="F76" s="190">
        <v>1400000</v>
      </c>
      <c r="G76" s="190">
        <v>1008241</v>
      </c>
      <c r="H76" s="190">
        <f t="shared" si="1"/>
        <v>-391759</v>
      </c>
      <c r="I76" s="190">
        <v>1174793</v>
      </c>
    </row>
    <row r="77" spans="1:9" ht="15" customHeight="1" outlineLevel="1">
      <c r="A77" s="182" t="s">
        <v>164</v>
      </c>
      <c r="B77" s="182" t="s">
        <v>171</v>
      </c>
      <c r="C77" s="182" t="s">
        <v>164</v>
      </c>
      <c r="D77" s="182" t="s">
        <v>219</v>
      </c>
      <c r="E77" s="184" t="s">
        <v>220</v>
      </c>
      <c r="F77" s="190">
        <v>2860000</v>
      </c>
      <c r="G77" s="190">
        <v>2904471</v>
      </c>
      <c r="H77" s="190">
        <f t="shared" si="1"/>
        <v>44471</v>
      </c>
      <c r="I77" s="190">
        <v>3199149</v>
      </c>
    </row>
    <row r="78" spans="1:9" ht="15" customHeight="1" outlineLevel="1">
      <c r="A78" s="182" t="s">
        <v>164</v>
      </c>
      <c r="B78" s="182" t="s">
        <v>171</v>
      </c>
      <c r="C78" s="182" t="s">
        <v>164</v>
      </c>
      <c r="D78" s="182" t="s">
        <v>871</v>
      </c>
      <c r="E78" s="184" t="s">
        <v>872</v>
      </c>
      <c r="F78" s="190">
        <v>0</v>
      </c>
      <c r="G78" s="190">
        <v>0</v>
      </c>
      <c r="H78" s="190">
        <f t="shared" si="1"/>
        <v>0</v>
      </c>
      <c r="I78" s="190">
        <v>128281</v>
      </c>
    </row>
    <row r="79" spans="1:9" ht="15" customHeight="1" outlineLevel="1">
      <c r="A79" s="182" t="s">
        <v>164</v>
      </c>
      <c r="B79" s="182" t="s">
        <v>171</v>
      </c>
      <c r="C79" s="182" t="s">
        <v>164</v>
      </c>
      <c r="D79" s="182" t="s">
        <v>221</v>
      </c>
      <c r="E79" s="184" t="s">
        <v>93</v>
      </c>
      <c r="F79" s="190">
        <v>2272000</v>
      </c>
      <c r="G79" s="190">
        <v>1030319</v>
      </c>
      <c r="H79" s="190">
        <f t="shared" si="1"/>
        <v>-1241681</v>
      </c>
      <c r="I79" s="190">
        <v>1546912</v>
      </c>
    </row>
    <row r="80" spans="1:9" ht="15" customHeight="1" outlineLevel="1">
      <c r="A80" s="182" t="s">
        <v>164</v>
      </c>
      <c r="B80" s="182" t="s">
        <v>171</v>
      </c>
      <c r="C80" s="182" t="s">
        <v>164</v>
      </c>
      <c r="D80" s="182" t="s">
        <v>222</v>
      </c>
      <c r="E80" s="184" t="s">
        <v>223</v>
      </c>
      <c r="F80" s="190">
        <v>17500</v>
      </c>
      <c r="G80" s="190">
        <v>9434</v>
      </c>
      <c r="H80" s="190">
        <f t="shared" si="1"/>
        <v>-8066</v>
      </c>
      <c r="I80" s="190">
        <v>38099</v>
      </c>
    </row>
    <row r="81" spans="1:9" ht="15" customHeight="1" outlineLevel="1">
      <c r="A81" s="182" t="s">
        <v>164</v>
      </c>
      <c r="B81" s="182" t="s">
        <v>171</v>
      </c>
      <c r="C81" s="182" t="s">
        <v>164</v>
      </c>
      <c r="D81" s="182" t="s">
        <v>224</v>
      </c>
      <c r="E81" s="184" t="s">
        <v>225</v>
      </c>
      <c r="F81" s="190">
        <v>8520000</v>
      </c>
      <c r="G81" s="190">
        <v>7576236</v>
      </c>
      <c r="H81" s="190">
        <f t="shared" si="1"/>
        <v>-943764</v>
      </c>
      <c r="I81" s="190">
        <v>8352531</v>
      </c>
    </row>
    <row r="82" spans="1:9" ht="15" customHeight="1" outlineLevel="1">
      <c r="A82" s="182" t="s">
        <v>164</v>
      </c>
      <c r="B82" s="182" t="s">
        <v>171</v>
      </c>
      <c r="C82" s="182" t="s">
        <v>164</v>
      </c>
      <c r="D82" s="182" t="s">
        <v>226</v>
      </c>
      <c r="E82" s="184" t="s">
        <v>227</v>
      </c>
      <c r="F82" s="190">
        <v>6621000</v>
      </c>
      <c r="G82" s="190">
        <v>4627881</v>
      </c>
      <c r="H82" s="190">
        <f t="shared" si="1"/>
        <v>-1993119</v>
      </c>
      <c r="I82" s="190">
        <v>5032284</v>
      </c>
    </row>
    <row r="83" spans="1:9" ht="15" customHeight="1" outlineLevel="1">
      <c r="A83" s="182" t="s">
        <v>164</v>
      </c>
      <c r="B83" s="182" t="s">
        <v>171</v>
      </c>
      <c r="C83" s="182" t="s">
        <v>164</v>
      </c>
      <c r="D83" s="182" t="s">
        <v>734</v>
      </c>
      <c r="E83" s="184" t="s">
        <v>735</v>
      </c>
      <c r="F83" s="190">
        <v>2471000</v>
      </c>
      <c r="G83" s="190">
        <v>32945</v>
      </c>
      <c r="H83" s="190">
        <f t="shared" si="1"/>
        <v>-2438055</v>
      </c>
      <c r="I83" s="190">
        <v>1650232</v>
      </c>
    </row>
    <row r="84" spans="1:9" ht="15" customHeight="1" outlineLevel="1">
      <c r="A84" s="182" t="s">
        <v>164</v>
      </c>
      <c r="B84" s="182" t="s">
        <v>171</v>
      </c>
      <c r="C84" s="182" t="s">
        <v>164</v>
      </c>
      <c r="D84" s="182" t="s">
        <v>228</v>
      </c>
      <c r="E84" s="184" t="s">
        <v>229</v>
      </c>
      <c r="F84" s="190">
        <v>797000</v>
      </c>
      <c r="G84" s="190">
        <v>256679</v>
      </c>
      <c r="H84" s="190">
        <f t="shared" si="1"/>
        <v>-540321</v>
      </c>
      <c r="I84" s="190">
        <v>897247</v>
      </c>
    </row>
    <row r="85" spans="1:9" ht="15" customHeight="1" outlineLevel="1">
      <c r="A85" s="182" t="s">
        <v>164</v>
      </c>
      <c r="B85" s="182" t="s">
        <v>171</v>
      </c>
      <c r="C85" s="182" t="s">
        <v>164</v>
      </c>
      <c r="D85" s="182" t="s">
        <v>1012</v>
      </c>
      <c r="E85" s="184" t="s">
        <v>1013</v>
      </c>
      <c r="F85" s="190">
        <v>510000</v>
      </c>
      <c r="G85" s="190">
        <v>269801</v>
      </c>
      <c r="H85" s="190">
        <f t="shared" si="1"/>
        <v>-240199</v>
      </c>
      <c r="I85" s="190">
        <v>334939</v>
      </c>
    </row>
    <row r="86" spans="1:9" ht="15" customHeight="1" outlineLevel="1">
      <c r="A86" s="182" t="s">
        <v>164</v>
      </c>
      <c r="B86" s="182" t="s">
        <v>171</v>
      </c>
      <c r="C86" s="182" t="s">
        <v>164</v>
      </c>
      <c r="D86" s="182" t="s">
        <v>873</v>
      </c>
      <c r="E86" s="184" t="s">
        <v>874</v>
      </c>
      <c r="F86" s="190">
        <v>50000</v>
      </c>
      <c r="G86" s="190">
        <v>44900</v>
      </c>
      <c r="H86" s="190">
        <f t="shared" si="1"/>
        <v>-5100</v>
      </c>
      <c r="I86" s="190">
        <v>47800</v>
      </c>
    </row>
    <row r="87" spans="1:9" ht="15" customHeight="1" outlineLevel="1">
      <c r="A87" s="182" t="s">
        <v>164</v>
      </c>
      <c r="B87" s="182" t="s">
        <v>171</v>
      </c>
      <c r="C87" s="182" t="s">
        <v>164</v>
      </c>
      <c r="D87" s="182" t="s">
        <v>875</v>
      </c>
      <c r="E87" s="184" t="s">
        <v>876</v>
      </c>
      <c r="F87" s="190">
        <v>200000</v>
      </c>
      <c r="G87" s="190">
        <v>185550</v>
      </c>
      <c r="H87" s="190">
        <f t="shared" si="1"/>
        <v>-14450</v>
      </c>
      <c r="I87" s="190">
        <v>263650</v>
      </c>
    </row>
    <row r="88" spans="1:9" ht="15" customHeight="1" outlineLevel="1">
      <c r="A88" s="182" t="s">
        <v>164</v>
      </c>
      <c r="B88" s="182" t="s">
        <v>171</v>
      </c>
      <c r="C88" s="182" t="s">
        <v>164</v>
      </c>
      <c r="D88" s="182" t="s">
        <v>877</v>
      </c>
      <c r="E88" s="184" t="s">
        <v>878</v>
      </c>
      <c r="F88" s="190">
        <v>3230800</v>
      </c>
      <c r="G88" s="190">
        <v>2393056</v>
      </c>
      <c r="H88" s="190">
        <f t="shared" si="1"/>
        <v>-837744</v>
      </c>
      <c r="I88" s="190">
        <v>5121213</v>
      </c>
    </row>
    <row r="89" spans="1:9" ht="15" customHeight="1" outlineLevel="1">
      <c r="A89" s="182" t="s">
        <v>164</v>
      </c>
      <c r="B89" s="182" t="s">
        <v>171</v>
      </c>
      <c r="C89" s="182" t="s">
        <v>164</v>
      </c>
      <c r="D89" s="182" t="s">
        <v>1014</v>
      </c>
      <c r="E89" s="184" t="s">
        <v>1015</v>
      </c>
      <c r="F89" s="190">
        <v>2750000</v>
      </c>
      <c r="G89" s="190">
        <v>4056398</v>
      </c>
      <c r="H89" s="190">
        <f t="shared" si="1"/>
        <v>1306398</v>
      </c>
      <c r="I89" s="190">
        <v>2879209</v>
      </c>
    </row>
    <row r="90" spans="1:9" ht="15" customHeight="1" outlineLevel="1">
      <c r="A90" s="182" t="s">
        <v>164</v>
      </c>
      <c r="B90" s="182" t="s">
        <v>171</v>
      </c>
      <c r="C90" s="182" t="s">
        <v>164</v>
      </c>
      <c r="D90" s="182" t="s">
        <v>230</v>
      </c>
      <c r="E90" s="184" t="s">
        <v>94</v>
      </c>
      <c r="F90" s="190">
        <v>636150</v>
      </c>
      <c r="G90" s="190">
        <v>581758</v>
      </c>
      <c r="H90" s="190">
        <f t="shared" si="1"/>
        <v>-54392</v>
      </c>
      <c r="I90" s="190">
        <v>829818</v>
      </c>
    </row>
    <row r="91" spans="1:9" ht="15" customHeight="1" outlineLevel="1">
      <c r="A91" s="182" t="s">
        <v>164</v>
      </c>
      <c r="B91" s="182" t="s">
        <v>171</v>
      </c>
      <c r="C91" s="182" t="s">
        <v>164</v>
      </c>
      <c r="D91" s="182" t="s">
        <v>231</v>
      </c>
      <c r="E91" s="184" t="s">
        <v>95</v>
      </c>
      <c r="F91" s="190">
        <v>1287377</v>
      </c>
      <c r="G91" s="190">
        <v>334041</v>
      </c>
      <c r="H91" s="190">
        <f t="shared" si="1"/>
        <v>-953336</v>
      </c>
      <c r="I91" s="190">
        <v>213581</v>
      </c>
    </row>
    <row r="92" spans="1:9" ht="15" customHeight="1" outlineLevel="1">
      <c r="A92" s="182" t="s">
        <v>164</v>
      </c>
      <c r="B92" s="182" t="s">
        <v>171</v>
      </c>
      <c r="C92" s="182" t="s">
        <v>164</v>
      </c>
      <c r="D92" s="182" t="s">
        <v>232</v>
      </c>
      <c r="E92" s="184" t="s">
        <v>233</v>
      </c>
      <c r="F92" s="190">
        <v>54000</v>
      </c>
      <c r="G92" s="190">
        <v>52000</v>
      </c>
      <c r="H92" s="190">
        <f t="shared" si="1"/>
        <v>-2000</v>
      </c>
      <c r="I92" s="190">
        <v>105505</v>
      </c>
    </row>
    <row r="93" spans="1:9" ht="15" customHeight="1" outlineLevel="1">
      <c r="A93" s="182" t="s">
        <v>164</v>
      </c>
      <c r="B93" s="182" t="s">
        <v>171</v>
      </c>
      <c r="C93" s="182" t="s">
        <v>164</v>
      </c>
      <c r="D93" s="182" t="s">
        <v>234</v>
      </c>
      <c r="E93" s="184" t="s">
        <v>235</v>
      </c>
      <c r="F93" s="190">
        <v>443836</v>
      </c>
      <c r="G93" s="190">
        <v>202860</v>
      </c>
      <c r="H93" s="190">
        <f t="shared" si="1"/>
        <v>-240976</v>
      </c>
      <c r="I93" s="190">
        <v>700350</v>
      </c>
    </row>
    <row r="94" spans="1:9" ht="15" customHeight="1" outlineLevel="1">
      <c r="A94" s="182" t="s">
        <v>164</v>
      </c>
      <c r="B94" s="182" t="s">
        <v>171</v>
      </c>
      <c r="C94" s="182" t="s">
        <v>164</v>
      </c>
      <c r="D94" s="182" t="s">
        <v>236</v>
      </c>
      <c r="E94" s="184" t="s">
        <v>237</v>
      </c>
      <c r="F94" s="190">
        <v>281500</v>
      </c>
      <c r="G94" s="190">
        <v>279575</v>
      </c>
      <c r="H94" s="190">
        <f t="shared" si="1"/>
        <v>-1925</v>
      </c>
      <c r="I94" s="190">
        <v>318930</v>
      </c>
    </row>
    <row r="95" spans="1:9" ht="15" customHeight="1" outlineLevel="1">
      <c r="A95" s="182" t="s">
        <v>164</v>
      </c>
      <c r="B95" s="182" t="s">
        <v>171</v>
      </c>
      <c r="C95" s="182" t="s">
        <v>164</v>
      </c>
      <c r="D95" s="182" t="s">
        <v>238</v>
      </c>
      <c r="E95" s="184" t="s">
        <v>96</v>
      </c>
      <c r="F95" s="190">
        <v>1287281</v>
      </c>
      <c r="G95" s="190">
        <v>198877</v>
      </c>
      <c r="H95" s="190">
        <f t="shared" si="1"/>
        <v>-1088404</v>
      </c>
      <c r="I95" s="190">
        <v>453280</v>
      </c>
    </row>
    <row r="96" spans="1:9" ht="15" customHeight="1" outlineLevel="1">
      <c r="A96" s="182" t="s">
        <v>164</v>
      </c>
      <c r="B96" s="182" t="s">
        <v>171</v>
      </c>
      <c r="C96" s="182" t="s">
        <v>321</v>
      </c>
      <c r="D96" s="182" t="s">
        <v>1152</v>
      </c>
      <c r="E96" s="184" t="s">
        <v>1153</v>
      </c>
      <c r="F96" s="190">
        <v>2550000</v>
      </c>
      <c r="G96" s="190">
        <v>1975543</v>
      </c>
      <c r="H96" s="190">
        <f t="shared" si="1"/>
        <v>-574457</v>
      </c>
      <c r="I96" s="190">
        <v>2119477</v>
      </c>
    </row>
    <row r="97" spans="1:9" ht="15" customHeight="1" outlineLevel="1">
      <c r="A97" s="182" t="s">
        <v>164</v>
      </c>
      <c r="B97" s="182" t="s">
        <v>171</v>
      </c>
      <c r="C97" s="182" t="s">
        <v>321</v>
      </c>
      <c r="D97" s="182" t="s">
        <v>1154</v>
      </c>
      <c r="E97" s="184" t="s">
        <v>1155</v>
      </c>
      <c r="F97" s="190">
        <v>2040000</v>
      </c>
      <c r="G97" s="190">
        <v>1326769</v>
      </c>
      <c r="H97" s="190">
        <f t="shared" si="1"/>
        <v>-713231</v>
      </c>
      <c r="I97" s="190">
        <v>1629846</v>
      </c>
    </row>
    <row r="98" spans="1:9" ht="15" customHeight="1" outlineLevel="1">
      <c r="A98" s="182" t="s">
        <v>164</v>
      </c>
      <c r="B98" s="182" t="s">
        <v>171</v>
      </c>
      <c r="C98" s="182" t="s">
        <v>321</v>
      </c>
      <c r="D98" s="182" t="s">
        <v>1156</v>
      </c>
      <c r="E98" s="184" t="s">
        <v>1157</v>
      </c>
      <c r="F98" s="190">
        <v>3570000</v>
      </c>
      <c r="G98" s="190">
        <v>1477264</v>
      </c>
      <c r="H98" s="190">
        <f t="shared" si="1"/>
        <v>-2092736</v>
      </c>
      <c r="I98" s="190">
        <v>3366266</v>
      </c>
    </row>
    <row r="99" spans="1:9" ht="15" customHeight="1" outlineLevel="1">
      <c r="A99" s="182" t="s">
        <v>164</v>
      </c>
      <c r="B99" s="182" t="s">
        <v>171</v>
      </c>
      <c r="C99" s="182" t="s">
        <v>321</v>
      </c>
      <c r="D99" s="182" t="s">
        <v>1158</v>
      </c>
      <c r="E99" s="184" t="s">
        <v>1159</v>
      </c>
      <c r="F99" s="190">
        <v>46211445</v>
      </c>
      <c r="G99" s="190">
        <v>40967597</v>
      </c>
      <c r="H99" s="190">
        <f t="shared" si="1"/>
        <v>-5243848</v>
      </c>
      <c r="I99" s="190">
        <v>43488590</v>
      </c>
    </row>
    <row r="100" spans="1:9" ht="15" customHeight="1" outlineLevel="1">
      <c r="A100" s="182" t="s">
        <v>164</v>
      </c>
      <c r="B100" s="182" t="s">
        <v>171</v>
      </c>
      <c r="C100" s="182" t="s">
        <v>321</v>
      </c>
      <c r="D100" s="182" t="s">
        <v>1160</v>
      </c>
      <c r="E100" s="184" t="s">
        <v>1161</v>
      </c>
      <c r="F100" s="190">
        <v>1198845</v>
      </c>
      <c r="G100" s="190">
        <v>0</v>
      </c>
      <c r="H100" s="190">
        <f t="shared" si="1"/>
        <v>-1198845</v>
      </c>
      <c r="I100" s="190">
        <v>0</v>
      </c>
    </row>
    <row r="101" spans="1:9" ht="15" customHeight="1" outlineLevel="1">
      <c r="A101" s="182" t="s">
        <v>164</v>
      </c>
      <c r="B101" s="182" t="s">
        <v>171</v>
      </c>
      <c r="C101" s="182" t="s">
        <v>321</v>
      </c>
      <c r="D101" s="182" t="s">
        <v>1162</v>
      </c>
      <c r="E101" s="184" t="s">
        <v>1253</v>
      </c>
      <c r="F101" s="190">
        <v>14313634</v>
      </c>
      <c r="G101" s="190">
        <v>9385596</v>
      </c>
      <c r="H101" s="190">
        <f t="shared" si="1"/>
        <v>-4928038</v>
      </c>
      <c r="I101" s="190">
        <v>10617037</v>
      </c>
    </row>
    <row r="102" spans="1:9" ht="15" customHeight="1" outlineLevel="1">
      <c r="A102" s="182" t="s">
        <v>164</v>
      </c>
      <c r="B102" s="182" t="s">
        <v>171</v>
      </c>
      <c r="C102" s="182" t="s">
        <v>321</v>
      </c>
      <c r="D102" s="182" t="s">
        <v>1163</v>
      </c>
      <c r="E102" s="184" t="s">
        <v>1164</v>
      </c>
      <c r="F102" s="190">
        <v>44440</v>
      </c>
      <c r="G102" s="190">
        <v>0</v>
      </c>
      <c r="H102" s="190">
        <f t="shared" si="1"/>
        <v>-44440</v>
      </c>
      <c r="I102" s="190">
        <v>0</v>
      </c>
    </row>
    <row r="103" spans="1:9" ht="15" customHeight="1" outlineLevel="1">
      <c r="A103" s="182" t="s">
        <v>164</v>
      </c>
      <c r="B103" s="182" t="s">
        <v>171</v>
      </c>
      <c r="C103" s="182" t="s">
        <v>322</v>
      </c>
      <c r="D103" s="182" t="s">
        <v>1254</v>
      </c>
      <c r="E103" s="184" t="s">
        <v>1255</v>
      </c>
      <c r="F103" s="190">
        <v>199000000</v>
      </c>
      <c r="G103" s="190">
        <v>179123633</v>
      </c>
      <c r="H103" s="190">
        <f t="shared" si="1"/>
        <v>-19876367</v>
      </c>
      <c r="I103" s="190">
        <v>190093390</v>
      </c>
    </row>
    <row r="104" spans="1:9" ht="15" customHeight="1" outlineLevel="1">
      <c r="A104" s="182" t="s">
        <v>164</v>
      </c>
      <c r="B104" s="182" t="s">
        <v>171</v>
      </c>
      <c r="C104" s="182" t="s">
        <v>322</v>
      </c>
      <c r="D104" s="182" t="s">
        <v>1256</v>
      </c>
      <c r="E104" s="184" t="s">
        <v>1257</v>
      </c>
      <c r="F104" s="190">
        <v>1000000</v>
      </c>
      <c r="G104" s="190">
        <v>1934219</v>
      </c>
      <c r="H104" s="190">
        <f t="shared" si="1"/>
        <v>934219</v>
      </c>
      <c r="I104" s="190">
        <v>104727</v>
      </c>
    </row>
    <row r="105" spans="1:9" ht="15" customHeight="1" outlineLevel="1">
      <c r="A105" s="182" t="s">
        <v>164</v>
      </c>
      <c r="B105" s="182" t="s">
        <v>171</v>
      </c>
      <c r="C105" s="182" t="s">
        <v>322</v>
      </c>
      <c r="D105" s="182" t="s">
        <v>1394</v>
      </c>
      <c r="E105" s="184" t="s">
        <v>1403</v>
      </c>
      <c r="F105" s="190">
        <v>0</v>
      </c>
      <c r="G105" s="190">
        <v>683975</v>
      </c>
      <c r="H105" s="190">
        <f t="shared" si="1"/>
        <v>683975</v>
      </c>
      <c r="I105" s="190">
        <v>0</v>
      </c>
    </row>
    <row r="106" spans="1:9" ht="15" customHeight="1" outlineLevel="1">
      <c r="A106" s="182" t="s">
        <v>164</v>
      </c>
      <c r="B106" s="182" t="s">
        <v>171</v>
      </c>
      <c r="C106" s="182" t="s">
        <v>322</v>
      </c>
      <c r="D106" s="182" t="s">
        <v>1258</v>
      </c>
      <c r="E106" s="184" t="s">
        <v>1259</v>
      </c>
      <c r="F106" s="190">
        <v>0</v>
      </c>
      <c r="G106" s="190">
        <v>51802034</v>
      </c>
      <c r="H106" s="190">
        <f t="shared" si="1"/>
        <v>51802034</v>
      </c>
      <c r="I106" s="190">
        <v>70140748</v>
      </c>
    </row>
    <row r="107" spans="1:9" ht="15" customHeight="1" outlineLevel="1">
      <c r="A107" s="182" t="s">
        <v>164</v>
      </c>
      <c r="B107" s="182" t="s">
        <v>182</v>
      </c>
      <c r="C107" s="182" t="s">
        <v>165</v>
      </c>
      <c r="D107" s="182" t="s">
        <v>302</v>
      </c>
      <c r="E107" s="184" t="s">
        <v>97</v>
      </c>
      <c r="F107" s="190">
        <v>20000</v>
      </c>
      <c r="G107" s="190">
        <v>0</v>
      </c>
      <c r="H107" s="190">
        <f t="shared" si="1"/>
        <v>-20000</v>
      </c>
      <c r="I107" s="190">
        <v>15060</v>
      </c>
    </row>
    <row r="108" spans="1:9" ht="15" customHeight="1" outlineLevel="1">
      <c r="A108" s="182" t="s">
        <v>164</v>
      </c>
      <c r="B108" s="182" t="s">
        <v>182</v>
      </c>
      <c r="C108" s="182" t="s">
        <v>165</v>
      </c>
      <c r="D108" s="182" t="s">
        <v>239</v>
      </c>
      <c r="E108" s="184" t="s">
        <v>240</v>
      </c>
      <c r="F108" s="190">
        <v>500000</v>
      </c>
      <c r="G108" s="190">
        <v>338692</v>
      </c>
      <c r="H108" s="190">
        <f t="shared" si="1"/>
        <v>-161308</v>
      </c>
      <c r="I108" s="190">
        <v>498647</v>
      </c>
    </row>
    <row r="109" spans="1:9" ht="15" customHeight="1" outlineLevel="1">
      <c r="A109" s="182" t="s">
        <v>164</v>
      </c>
      <c r="B109" s="182" t="s">
        <v>182</v>
      </c>
      <c r="C109" s="182" t="s">
        <v>165</v>
      </c>
      <c r="D109" s="182" t="s">
        <v>241</v>
      </c>
      <c r="E109" s="184" t="s">
        <v>242</v>
      </c>
      <c r="F109" s="190">
        <v>31500000</v>
      </c>
      <c r="G109" s="190">
        <v>24691764</v>
      </c>
      <c r="H109" s="190">
        <f t="shared" si="1"/>
        <v>-6808236</v>
      </c>
      <c r="I109" s="190">
        <v>25850934</v>
      </c>
    </row>
    <row r="110" spans="1:9" ht="15" customHeight="1" outlineLevel="1">
      <c r="A110" s="182" t="s">
        <v>164</v>
      </c>
      <c r="B110" s="182" t="s">
        <v>182</v>
      </c>
      <c r="C110" s="182" t="s">
        <v>165</v>
      </c>
      <c r="D110" s="182" t="s">
        <v>243</v>
      </c>
      <c r="E110" s="184" t="s">
        <v>1016</v>
      </c>
      <c r="F110" s="190">
        <v>3200000</v>
      </c>
      <c r="G110" s="190">
        <v>12092400</v>
      </c>
      <c r="H110" s="190">
        <f t="shared" si="1"/>
        <v>8892400</v>
      </c>
      <c r="I110" s="190">
        <v>2954880</v>
      </c>
    </row>
    <row r="111" spans="1:9" ht="15" customHeight="1" outlineLevel="1">
      <c r="A111" s="182" t="s">
        <v>164</v>
      </c>
      <c r="B111" s="182" t="s">
        <v>182</v>
      </c>
      <c r="C111" s="182" t="s">
        <v>165</v>
      </c>
      <c r="D111" s="182" t="s">
        <v>244</v>
      </c>
      <c r="E111" s="184" t="s">
        <v>245</v>
      </c>
      <c r="F111" s="190">
        <v>72000</v>
      </c>
      <c r="G111" s="190">
        <v>18064</v>
      </c>
      <c r="H111" s="190">
        <f t="shared" si="1"/>
        <v>-53936</v>
      </c>
      <c r="I111" s="190">
        <v>103480</v>
      </c>
    </row>
    <row r="112" spans="1:9" ht="15" customHeight="1" outlineLevel="1">
      <c r="A112" s="182" t="s">
        <v>164</v>
      </c>
      <c r="B112" s="182" t="s">
        <v>182</v>
      </c>
      <c r="C112" s="182" t="s">
        <v>165</v>
      </c>
      <c r="D112" s="182" t="s">
        <v>246</v>
      </c>
      <c r="E112" s="184" t="s">
        <v>98</v>
      </c>
      <c r="F112" s="190">
        <v>5000</v>
      </c>
      <c r="G112" s="190">
        <v>0</v>
      </c>
      <c r="H112" s="190">
        <f t="shared" si="1"/>
        <v>-5000</v>
      </c>
      <c r="I112" s="190">
        <v>0</v>
      </c>
    </row>
    <row r="113" spans="1:9" ht="15" customHeight="1" outlineLevel="1">
      <c r="A113" s="182" t="s">
        <v>164</v>
      </c>
      <c r="B113" s="182" t="s">
        <v>182</v>
      </c>
      <c r="C113" s="182" t="s">
        <v>165</v>
      </c>
      <c r="D113" s="182" t="s">
        <v>247</v>
      </c>
      <c r="E113" s="184" t="s">
        <v>248</v>
      </c>
      <c r="F113" s="190">
        <v>50000</v>
      </c>
      <c r="G113" s="190">
        <v>0</v>
      </c>
      <c r="H113" s="190">
        <f t="shared" si="1"/>
        <v>-50000</v>
      </c>
      <c r="I113" s="190">
        <v>0</v>
      </c>
    </row>
    <row r="114" spans="1:9" ht="15" customHeight="1" outlineLevel="1">
      <c r="A114" s="182" t="s">
        <v>164</v>
      </c>
      <c r="B114" s="182" t="s">
        <v>182</v>
      </c>
      <c r="C114" s="182" t="s">
        <v>165</v>
      </c>
      <c r="D114" s="182" t="s">
        <v>249</v>
      </c>
      <c r="E114" s="184" t="s">
        <v>250</v>
      </c>
      <c r="F114" s="190">
        <v>625000</v>
      </c>
      <c r="G114" s="190">
        <v>288494</v>
      </c>
      <c r="H114" s="190">
        <f t="shared" si="1"/>
        <v>-336506</v>
      </c>
      <c r="I114" s="190">
        <v>529642</v>
      </c>
    </row>
    <row r="115" spans="1:9" ht="15" customHeight="1" outlineLevel="1">
      <c r="A115" s="182" t="s">
        <v>164</v>
      </c>
      <c r="B115" s="182" t="s">
        <v>182</v>
      </c>
      <c r="C115" s="182" t="s">
        <v>165</v>
      </c>
      <c r="D115" s="182" t="s">
        <v>251</v>
      </c>
      <c r="E115" s="184" t="s">
        <v>252</v>
      </c>
      <c r="F115" s="190">
        <v>95000</v>
      </c>
      <c r="G115" s="190">
        <v>52590</v>
      </c>
      <c r="H115" s="190">
        <f t="shared" si="1"/>
        <v>-42410</v>
      </c>
      <c r="I115" s="190">
        <v>92870</v>
      </c>
    </row>
    <row r="116" spans="1:9" ht="15" customHeight="1" outlineLevel="1">
      <c r="A116" s="182" t="s">
        <v>164</v>
      </c>
      <c r="B116" s="182" t="s">
        <v>182</v>
      </c>
      <c r="C116" s="182" t="s">
        <v>165</v>
      </c>
      <c r="D116" s="182" t="s">
        <v>253</v>
      </c>
      <c r="E116" s="184" t="s">
        <v>99</v>
      </c>
      <c r="F116" s="190">
        <v>270000</v>
      </c>
      <c r="G116" s="190">
        <v>270000</v>
      </c>
      <c r="H116" s="190">
        <f t="shared" si="1"/>
        <v>0</v>
      </c>
      <c r="I116" s="190">
        <v>270000</v>
      </c>
    </row>
    <row r="117" spans="1:9" ht="15" customHeight="1" outlineLevel="1">
      <c r="A117" s="182" t="s">
        <v>164</v>
      </c>
      <c r="B117" s="182" t="s">
        <v>182</v>
      </c>
      <c r="C117" s="182" t="s">
        <v>165</v>
      </c>
      <c r="D117" s="182" t="s">
        <v>254</v>
      </c>
      <c r="E117" s="184" t="s">
        <v>255</v>
      </c>
      <c r="F117" s="190">
        <v>350000</v>
      </c>
      <c r="G117" s="190">
        <v>123265</v>
      </c>
      <c r="H117" s="190">
        <f t="shared" si="1"/>
        <v>-226735</v>
      </c>
      <c r="I117" s="190">
        <v>221087</v>
      </c>
    </row>
    <row r="118" spans="1:9" ht="15" customHeight="1" outlineLevel="1">
      <c r="A118" s="182" t="s">
        <v>164</v>
      </c>
      <c r="B118" s="182" t="s">
        <v>182</v>
      </c>
      <c r="C118" s="182" t="s">
        <v>165</v>
      </c>
      <c r="D118" s="182" t="s">
        <v>256</v>
      </c>
      <c r="E118" s="184" t="s">
        <v>257</v>
      </c>
      <c r="F118" s="190">
        <v>100000</v>
      </c>
      <c r="G118" s="190">
        <v>50531</v>
      </c>
      <c r="H118" s="190">
        <f t="shared" si="1"/>
        <v>-49469</v>
      </c>
      <c r="I118" s="190">
        <v>60499</v>
      </c>
    </row>
    <row r="119" spans="1:9" ht="15" customHeight="1" outlineLevel="1">
      <c r="A119" s="182" t="s">
        <v>164</v>
      </c>
      <c r="B119" s="182" t="s">
        <v>182</v>
      </c>
      <c r="C119" s="182" t="s">
        <v>165</v>
      </c>
      <c r="D119" s="182" t="s">
        <v>258</v>
      </c>
      <c r="E119" s="184" t="s">
        <v>259</v>
      </c>
      <c r="F119" s="190">
        <v>360000</v>
      </c>
      <c r="G119" s="190">
        <v>293554</v>
      </c>
      <c r="H119" s="190">
        <f t="shared" si="1"/>
        <v>-66446</v>
      </c>
      <c r="I119" s="190">
        <v>273227</v>
      </c>
    </row>
    <row r="120" spans="1:9" ht="15" customHeight="1" outlineLevel="1">
      <c r="A120" s="182" t="s">
        <v>164</v>
      </c>
      <c r="B120" s="182" t="s">
        <v>182</v>
      </c>
      <c r="C120" s="182" t="s">
        <v>165</v>
      </c>
      <c r="D120" s="182" t="s">
        <v>260</v>
      </c>
      <c r="E120" s="184" t="s">
        <v>261</v>
      </c>
      <c r="F120" s="190">
        <v>225000</v>
      </c>
      <c r="G120" s="190">
        <v>71417</v>
      </c>
      <c r="H120" s="190">
        <f t="shared" si="1"/>
        <v>-153583</v>
      </c>
      <c r="I120" s="190">
        <v>155600</v>
      </c>
    </row>
    <row r="121" spans="1:9" ht="15" customHeight="1" outlineLevel="1">
      <c r="A121" s="182" t="s">
        <v>164</v>
      </c>
      <c r="B121" s="182" t="s">
        <v>182</v>
      </c>
      <c r="C121" s="182" t="s">
        <v>165</v>
      </c>
      <c r="D121" s="182" t="s">
        <v>262</v>
      </c>
      <c r="E121" s="184" t="s">
        <v>263</v>
      </c>
      <c r="F121" s="190">
        <v>250000</v>
      </c>
      <c r="G121" s="190">
        <v>297404</v>
      </c>
      <c r="H121" s="190">
        <f t="shared" si="1"/>
        <v>47404</v>
      </c>
      <c r="I121" s="190">
        <v>242704</v>
      </c>
    </row>
    <row r="122" spans="1:9" ht="15" customHeight="1" outlineLevel="1">
      <c r="A122" s="182" t="s">
        <v>164</v>
      </c>
      <c r="B122" s="182" t="s">
        <v>182</v>
      </c>
      <c r="C122" s="182" t="s">
        <v>165</v>
      </c>
      <c r="D122" s="182" t="s">
        <v>1260</v>
      </c>
      <c r="E122" s="184" t="s">
        <v>1261</v>
      </c>
      <c r="F122" s="190">
        <v>20160</v>
      </c>
      <c r="G122" s="190">
        <v>0</v>
      </c>
      <c r="H122" s="190">
        <f t="shared" si="1"/>
        <v>-20160</v>
      </c>
      <c r="I122" s="190">
        <v>0</v>
      </c>
    </row>
    <row r="123" spans="1:9" ht="15" customHeight="1" outlineLevel="1">
      <c r="A123" s="182" t="s">
        <v>164</v>
      </c>
      <c r="B123" s="182" t="s">
        <v>182</v>
      </c>
      <c r="C123" s="182" t="s">
        <v>165</v>
      </c>
      <c r="D123" s="182" t="s">
        <v>1017</v>
      </c>
      <c r="E123" s="184" t="s">
        <v>1018</v>
      </c>
      <c r="F123" s="190">
        <v>0</v>
      </c>
      <c r="G123" s="190">
        <v>4600</v>
      </c>
      <c r="H123" s="190">
        <f t="shared" si="1"/>
        <v>4600</v>
      </c>
      <c r="I123" s="190">
        <v>200</v>
      </c>
    </row>
    <row r="124" spans="1:9" ht="15" customHeight="1" outlineLevel="1">
      <c r="A124" s="182" t="s">
        <v>164</v>
      </c>
      <c r="B124" s="182" t="s">
        <v>182</v>
      </c>
      <c r="C124" s="182" t="s">
        <v>165</v>
      </c>
      <c r="D124" s="182" t="s">
        <v>1262</v>
      </c>
      <c r="E124" s="184" t="s">
        <v>1263</v>
      </c>
      <c r="F124" s="190">
        <v>452828</v>
      </c>
      <c r="G124" s="190">
        <v>0</v>
      </c>
      <c r="H124" s="190">
        <f t="shared" si="1"/>
        <v>-452828</v>
      </c>
      <c r="I124" s="190">
        <v>0</v>
      </c>
    </row>
    <row r="125" spans="1:9" ht="15" customHeight="1" outlineLevel="1">
      <c r="A125" s="182" t="s">
        <v>164</v>
      </c>
      <c r="B125" s="182" t="s">
        <v>182</v>
      </c>
      <c r="C125" s="182" t="s">
        <v>165</v>
      </c>
      <c r="D125" s="182" t="s">
        <v>264</v>
      </c>
      <c r="E125" s="184" t="s">
        <v>782</v>
      </c>
      <c r="F125" s="190">
        <v>760000</v>
      </c>
      <c r="G125" s="190">
        <v>368636</v>
      </c>
      <c r="H125" s="190">
        <f t="shared" si="1"/>
        <v>-391364</v>
      </c>
      <c r="I125" s="190">
        <v>579115</v>
      </c>
    </row>
    <row r="126" spans="1:9" ht="15" customHeight="1" outlineLevel="1">
      <c r="A126" s="182" t="s">
        <v>164</v>
      </c>
      <c r="B126" s="182" t="s">
        <v>182</v>
      </c>
      <c r="C126" s="182" t="s">
        <v>165</v>
      </c>
      <c r="D126" s="182" t="s">
        <v>265</v>
      </c>
      <c r="E126" s="184" t="s">
        <v>100</v>
      </c>
      <c r="F126" s="190">
        <v>440000</v>
      </c>
      <c r="G126" s="190">
        <v>309160</v>
      </c>
      <c r="H126" s="190">
        <f t="shared" si="1"/>
        <v>-130840</v>
      </c>
      <c r="I126" s="190">
        <v>403060</v>
      </c>
    </row>
    <row r="127" spans="1:9" ht="15" customHeight="1" outlineLevel="1">
      <c r="A127" s="182" t="s">
        <v>164</v>
      </c>
      <c r="B127" s="182" t="s">
        <v>182</v>
      </c>
      <c r="C127" s="182" t="s">
        <v>165</v>
      </c>
      <c r="D127" s="182" t="s">
        <v>266</v>
      </c>
      <c r="E127" s="184" t="s">
        <v>101</v>
      </c>
      <c r="F127" s="190">
        <v>400000</v>
      </c>
      <c r="G127" s="190">
        <v>579319</v>
      </c>
      <c r="H127" s="190">
        <f t="shared" si="1"/>
        <v>179319</v>
      </c>
      <c r="I127" s="190">
        <v>375100</v>
      </c>
    </row>
    <row r="128" spans="1:9" ht="15" customHeight="1" outlineLevel="1">
      <c r="A128" s="182" t="s">
        <v>164</v>
      </c>
      <c r="B128" s="182" t="s">
        <v>182</v>
      </c>
      <c r="C128" s="182" t="s">
        <v>165</v>
      </c>
      <c r="D128" s="182" t="s">
        <v>267</v>
      </c>
      <c r="E128" s="184" t="s">
        <v>268</v>
      </c>
      <c r="F128" s="190">
        <v>430000</v>
      </c>
      <c r="G128" s="190">
        <v>220678</v>
      </c>
      <c r="H128" s="190">
        <f t="shared" si="1"/>
        <v>-209322</v>
      </c>
      <c r="I128" s="190">
        <v>361742</v>
      </c>
    </row>
    <row r="129" spans="1:9" ht="15" customHeight="1" outlineLevel="1">
      <c r="A129" s="182" t="s">
        <v>164</v>
      </c>
      <c r="B129" s="182" t="s">
        <v>182</v>
      </c>
      <c r="C129" s="182" t="s">
        <v>165</v>
      </c>
      <c r="D129" s="182" t="s">
        <v>269</v>
      </c>
      <c r="E129" s="184" t="s">
        <v>102</v>
      </c>
      <c r="F129" s="190">
        <v>1000000</v>
      </c>
      <c r="G129" s="190">
        <v>611780</v>
      </c>
      <c r="H129" s="190">
        <f t="shared" si="1"/>
        <v>-388220</v>
      </c>
      <c r="I129" s="190">
        <v>870067</v>
      </c>
    </row>
    <row r="130" spans="1:9" ht="15" customHeight="1" outlineLevel="1">
      <c r="A130" s="182" t="s">
        <v>164</v>
      </c>
      <c r="B130" s="182" t="s">
        <v>182</v>
      </c>
      <c r="C130" s="182" t="s">
        <v>165</v>
      </c>
      <c r="D130" s="182" t="s">
        <v>736</v>
      </c>
      <c r="E130" s="184" t="s">
        <v>737</v>
      </c>
      <c r="F130" s="190">
        <v>7420400</v>
      </c>
      <c r="G130" s="190">
        <v>5910202</v>
      </c>
      <c r="H130" s="190">
        <f t="shared" si="1"/>
        <v>-1510198</v>
      </c>
      <c r="I130" s="190">
        <v>7345277</v>
      </c>
    </row>
    <row r="131" spans="1:9" ht="15" customHeight="1" outlineLevel="1">
      <c r="A131" s="182" t="s">
        <v>164</v>
      </c>
      <c r="B131" s="182" t="s">
        <v>182</v>
      </c>
      <c r="C131" s="182" t="s">
        <v>165</v>
      </c>
      <c r="D131" s="182" t="s">
        <v>270</v>
      </c>
      <c r="E131" s="184" t="s">
        <v>271</v>
      </c>
      <c r="F131" s="190">
        <v>615600</v>
      </c>
      <c r="G131" s="190">
        <v>830152</v>
      </c>
      <c r="H131" s="190">
        <f t="shared" si="1"/>
        <v>214552</v>
      </c>
      <c r="I131" s="190">
        <v>482777</v>
      </c>
    </row>
    <row r="132" spans="1:9" ht="15" customHeight="1" outlineLevel="1">
      <c r="A132" s="182" t="s">
        <v>164</v>
      </c>
      <c r="B132" s="182" t="s">
        <v>182</v>
      </c>
      <c r="C132" s="182" t="s">
        <v>165</v>
      </c>
      <c r="D132" s="182" t="s">
        <v>738</v>
      </c>
      <c r="E132" s="184" t="s">
        <v>739</v>
      </c>
      <c r="F132" s="190">
        <v>1050000</v>
      </c>
      <c r="G132" s="190">
        <v>1206588</v>
      </c>
      <c r="H132" s="190">
        <f t="shared" si="1"/>
        <v>156588</v>
      </c>
      <c r="I132" s="190">
        <v>1387076</v>
      </c>
    </row>
    <row r="133" spans="1:9" ht="15" customHeight="1" outlineLevel="1">
      <c r="A133" s="182" t="s">
        <v>164</v>
      </c>
      <c r="B133" s="182" t="s">
        <v>182</v>
      </c>
      <c r="C133" s="182" t="s">
        <v>165</v>
      </c>
      <c r="D133" s="182" t="s">
        <v>272</v>
      </c>
      <c r="E133" s="184" t="s">
        <v>103</v>
      </c>
      <c r="F133" s="190">
        <v>122400</v>
      </c>
      <c r="G133" s="190">
        <v>61676</v>
      </c>
      <c r="H133" s="190">
        <f t="shared" si="1"/>
        <v>-60724</v>
      </c>
      <c r="I133" s="190">
        <v>97871</v>
      </c>
    </row>
    <row r="134" spans="1:9" ht="15" customHeight="1" outlineLevel="1">
      <c r="A134" s="182" t="s">
        <v>164</v>
      </c>
      <c r="B134" s="182" t="s">
        <v>182</v>
      </c>
      <c r="C134" s="182" t="s">
        <v>165</v>
      </c>
      <c r="D134" s="182" t="s">
        <v>1019</v>
      </c>
      <c r="E134" s="184" t="s">
        <v>1020</v>
      </c>
      <c r="F134" s="190">
        <v>2040000</v>
      </c>
      <c r="G134" s="190">
        <v>2281942</v>
      </c>
      <c r="H134" s="190">
        <f t="shared" ref="H134:H196" si="2">G134-F134</f>
        <v>241942</v>
      </c>
      <c r="I134" s="190">
        <v>2065107</v>
      </c>
    </row>
    <row r="135" spans="1:9" ht="15" customHeight="1" outlineLevel="1">
      <c r="A135" s="182" t="s">
        <v>164</v>
      </c>
      <c r="B135" s="182" t="s">
        <v>182</v>
      </c>
      <c r="C135" s="182" t="s">
        <v>165</v>
      </c>
      <c r="D135" s="182" t="s">
        <v>273</v>
      </c>
      <c r="E135" s="184" t="s">
        <v>104</v>
      </c>
      <c r="F135" s="190">
        <v>710000</v>
      </c>
      <c r="G135" s="190">
        <v>0</v>
      </c>
      <c r="H135" s="190">
        <f t="shared" si="2"/>
        <v>-710000</v>
      </c>
      <c r="I135" s="190">
        <v>568477</v>
      </c>
    </row>
    <row r="136" spans="1:9" ht="15" customHeight="1" outlineLevel="1">
      <c r="A136" s="182" t="s">
        <v>164</v>
      </c>
      <c r="B136" s="182" t="s">
        <v>182</v>
      </c>
      <c r="C136" s="182" t="s">
        <v>165</v>
      </c>
      <c r="D136" s="182" t="s">
        <v>274</v>
      </c>
      <c r="E136" s="184" t="s">
        <v>275</v>
      </c>
      <c r="F136" s="190">
        <v>21000000</v>
      </c>
      <c r="G136" s="190">
        <v>14449047</v>
      </c>
      <c r="H136" s="190">
        <f t="shared" si="2"/>
        <v>-6550953</v>
      </c>
      <c r="I136" s="190">
        <v>22432909</v>
      </c>
    </row>
    <row r="137" spans="1:9" ht="15" customHeight="1" outlineLevel="1">
      <c r="A137" s="182" t="s">
        <v>164</v>
      </c>
      <c r="B137" s="182" t="s">
        <v>182</v>
      </c>
      <c r="C137" s="182" t="s">
        <v>165</v>
      </c>
      <c r="D137" s="182" t="s">
        <v>1395</v>
      </c>
      <c r="E137" s="184" t="s">
        <v>1404</v>
      </c>
      <c r="F137" s="190">
        <v>0</v>
      </c>
      <c r="G137" s="190">
        <v>113622</v>
      </c>
      <c r="H137" s="190">
        <f t="shared" si="2"/>
        <v>113622</v>
      </c>
      <c r="I137" s="190">
        <v>0</v>
      </c>
    </row>
    <row r="138" spans="1:9" ht="15" customHeight="1" outlineLevel="1">
      <c r="A138" s="182" t="s">
        <v>164</v>
      </c>
      <c r="B138" s="182" t="s">
        <v>182</v>
      </c>
      <c r="C138" s="182" t="s">
        <v>165</v>
      </c>
      <c r="D138" s="182" t="s">
        <v>276</v>
      </c>
      <c r="E138" s="184" t="s">
        <v>105</v>
      </c>
      <c r="F138" s="190">
        <v>20000</v>
      </c>
      <c r="G138" s="190">
        <v>500</v>
      </c>
      <c r="H138" s="190">
        <f t="shared" si="2"/>
        <v>-19500</v>
      </c>
      <c r="I138" s="190">
        <v>2073</v>
      </c>
    </row>
    <row r="139" spans="1:9" ht="15" customHeight="1" outlineLevel="1">
      <c r="A139" s="182" t="s">
        <v>164</v>
      </c>
      <c r="B139" s="182" t="s">
        <v>182</v>
      </c>
      <c r="C139" s="182" t="s">
        <v>165</v>
      </c>
      <c r="D139" s="182" t="s">
        <v>277</v>
      </c>
      <c r="E139" s="184" t="s">
        <v>278</v>
      </c>
      <c r="F139" s="190">
        <v>284954</v>
      </c>
      <c r="G139" s="190">
        <v>214969</v>
      </c>
      <c r="H139" s="190">
        <f t="shared" si="2"/>
        <v>-69985</v>
      </c>
      <c r="I139" s="190">
        <v>218298</v>
      </c>
    </row>
    <row r="140" spans="1:9" ht="15" customHeight="1" outlineLevel="1">
      <c r="A140" s="182" t="s">
        <v>164</v>
      </c>
      <c r="B140" s="182" t="s">
        <v>182</v>
      </c>
      <c r="C140" s="182" t="s">
        <v>165</v>
      </c>
      <c r="D140" s="182" t="s">
        <v>279</v>
      </c>
      <c r="E140" s="184" t="s">
        <v>106</v>
      </c>
      <c r="F140" s="190">
        <v>1775958</v>
      </c>
      <c r="G140" s="190">
        <v>1090785</v>
      </c>
      <c r="H140" s="190">
        <f t="shared" si="2"/>
        <v>-685173</v>
      </c>
      <c r="I140" s="190">
        <v>1821887</v>
      </c>
    </row>
    <row r="141" spans="1:9" ht="15" customHeight="1" outlineLevel="1">
      <c r="A141" s="182" t="s">
        <v>164</v>
      </c>
      <c r="B141" s="182" t="s">
        <v>182</v>
      </c>
      <c r="C141" s="182" t="s">
        <v>165</v>
      </c>
      <c r="D141" s="182" t="s">
        <v>280</v>
      </c>
      <c r="E141" s="184" t="s">
        <v>281</v>
      </c>
      <c r="F141" s="190">
        <v>500000</v>
      </c>
      <c r="G141" s="190">
        <v>145687</v>
      </c>
      <c r="H141" s="190">
        <f t="shared" si="2"/>
        <v>-354313</v>
      </c>
      <c r="I141" s="190">
        <v>454537</v>
      </c>
    </row>
    <row r="142" spans="1:9" ht="15" customHeight="1" outlineLevel="1">
      <c r="A142" s="182" t="s">
        <v>164</v>
      </c>
      <c r="B142" s="182" t="s">
        <v>182</v>
      </c>
      <c r="C142" s="182" t="s">
        <v>165</v>
      </c>
      <c r="D142" s="182" t="s">
        <v>1165</v>
      </c>
      <c r="E142" s="184" t="s">
        <v>1166</v>
      </c>
      <c r="F142" s="190">
        <v>240000</v>
      </c>
      <c r="G142" s="190">
        <v>228362</v>
      </c>
      <c r="H142" s="190">
        <f t="shared" si="2"/>
        <v>-11638</v>
      </c>
      <c r="I142" s="190">
        <v>197100</v>
      </c>
    </row>
    <row r="143" spans="1:9" ht="15" customHeight="1" outlineLevel="1">
      <c r="A143" s="182" t="s">
        <v>164</v>
      </c>
      <c r="B143" s="182" t="s">
        <v>182</v>
      </c>
      <c r="C143" s="182" t="s">
        <v>165</v>
      </c>
      <c r="D143" s="182" t="s">
        <v>1167</v>
      </c>
      <c r="E143" s="184" t="s">
        <v>1168</v>
      </c>
      <c r="F143" s="190">
        <v>42640</v>
      </c>
      <c r="G143" s="190">
        <v>107620</v>
      </c>
      <c r="H143" s="190">
        <f t="shared" si="2"/>
        <v>64980</v>
      </c>
      <c r="I143" s="190">
        <v>93828</v>
      </c>
    </row>
    <row r="144" spans="1:9" ht="15" customHeight="1" outlineLevel="1">
      <c r="A144" s="182" t="s">
        <v>164</v>
      </c>
      <c r="B144" s="182" t="s">
        <v>182</v>
      </c>
      <c r="C144" s="182" t="s">
        <v>165</v>
      </c>
      <c r="D144" s="182" t="s">
        <v>1169</v>
      </c>
      <c r="E144" s="184" t="s">
        <v>1264</v>
      </c>
      <c r="F144" s="190">
        <v>0</v>
      </c>
      <c r="G144" s="190">
        <v>68</v>
      </c>
      <c r="H144" s="190">
        <f t="shared" si="2"/>
        <v>68</v>
      </c>
      <c r="I144" s="190">
        <v>87</v>
      </c>
    </row>
    <row r="145" spans="1:9" ht="15" customHeight="1" outlineLevel="1">
      <c r="A145" s="182" t="s">
        <v>164</v>
      </c>
      <c r="B145" s="182" t="s">
        <v>182</v>
      </c>
      <c r="C145" s="182" t="s">
        <v>165</v>
      </c>
      <c r="D145" s="182" t="s">
        <v>1170</v>
      </c>
      <c r="E145" s="184" t="s">
        <v>1265</v>
      </c>
      <c r="F145" s="190">
        <v>236300</v>
      </c>
      <c r="G145" s="190">
        <v>355030</v>
      </c>
      <c r="H145" s="190">
        <f t="shared" si="2"/>
        <v>118730</v>
      </c>
      <c r="I145" s="190">
        <v>471680</v>
      </c>
    </row>
    <row r="146" spans="1:9" ht="15" customHeight="1" outlineLevel="1">
      <c r="A146" s="182" t="s">
        <v>164</v>
      </c>
      <c r="B146" s="182" t="s">
        <v>182</v>
      </c>
      <c r="C146" s="182" t="s">
        <v>165</v>
      </c>
      <c r="D146" s="182" t="s">
        <v>282</v>
      </c>
      <c r="E146" s="184" t="s">
        <v>107</v>
      </c>
      <c r="F146" s="190">
        <v>3892586</v>
      </c>
      <c r="G146" s="190">
        <v>1928100</v>
      </c>
      <c r="H146" s="190">
        <f t="shared" si="2"/>
        <v>-1964486</v>
      </c>
      <c r="I146" s="190">
        <v>1355391</v>
      </c>
    </row>
    <row r="147" spans="1:9" ht="15" customHeight="1" outlineLevel="1">
      <c r="A147" s="182" t="s">
        <v>164</v>
      </c>
      <c r="B147" s="182" t="s">
        <v>182</v>
      </c>
      <c r="C147" s="182" t="s">
        <v>165</v>
      </c>
      <c r="D147" s="182" t="s">
        <v>283</v>
      </c>
      <c r="E147" s="184" t="s">
        <v>284</v>
      </c>
      <c r="F147" s="190">
        <v>1035576</v>
      </c>
      <c r="G147" s="190">
        <v>468902</v>
      </c>
      <c r="H147" s="190">
        <f t="shared" si="2"/>
        <v>-566674</v>
      </c>
      <c r="I147" s="190">
        <v>917764</v>
      </c>
    </row>
    <row r="148" spans="1:9" ht="15" customHeight="1" outlineLevel="1">
      <c r="A148" s="182" t="s">
        <v>164</v>
      </c>
      <c r="B148" s="182" t="s">
        <v>182</v>
      </c>
      <c r="C148" s="182" t="s">
        <v>165</v>
      </c>
      <c r="D148" s="182" t="s">
        <v>285</v>
      </c>
      <c r="E148" s="184" t="s">
        <v>286</v>
      </c>
      <c r="F148" s="190">
        <v>300000</v>
      </c>
      <c r="G148" s="190">
        <v>65622</v>
      </c>
      <c r="H148" s="190">
        <f t="shared" si="2"/>
        <v>-234378</v>
      </c>
      <c r="I148" s="190">
        <v>96845</v>
      </c>
    </row>
    <row r="149" spans="1:9" ht="15" customHeight="1" outlineLevel="1">
      <c r="A149" s="182" t="s">
        <v>164</v>
      </c>
      <c r="B149" s="182" t="s">
        <v>182</v>
      </c>
      <c r="C149" s="182" t="s">
        <v>165</v>
      </c>
      <c r="D149" s="182" t="s">
        <v>1171</v>
      </c>
      <c r="E149" s="184" t="s">
        <v>1172</v>
      </c>
      <c r="F149" s="190">
        <v>50000</v>
      </c>
      <c r="G149" s="190">
        <v>168324</v>
      </c>
      <c r="H149" s="190">
        <f t="shared" si="2"/>
        <v>118324</v>
      </c>
      <c r="I149" s="190">
        <v>116256</v>
      </c>
    </row>
    <row r="150" spans="1:9">
      <c r="A150" s="182" t="s">
        <v>164</v>
      </c>
      <c r="B150" s="182" t="s">
        <v>182</v>
      </c>
      <c r="C150" s="182" t="s">
        <v>165</v>
      </c>
      <c r="D150" s="182" t="s">
        <v>287</v>
      </c>
      <c r="E150" s="184" t="s">
        <v>288</v>
      </c>
      <c r="F150" s="190">
        <v>1647106</v>
      </c>
      <c r="G150" s="190">
        <v>1103790</v>
      </c>
      <c r="H150" s="190">
        <f t="shared" si="2"/>
        <v>-543316</v>
      </c>
      <c r="I150" s="190">
        <v>1359566</v>
      </c>
    </row>
    <row r="151" spans="1:9">
      <c r="A151" s="182" t="s">
        <v>164</v>
      </c>
      <c r="B151" s="182" t="s">
        <v>182</v>
      </c>
      <c r="C151" s="182" t="s">
        <v>165</v>
      </c>
      <c r="D151" s="182" t="s">
        <v>289</v>
      </c>
      <c r="E151" s="184" t="s">
        <v>290</v>
      </c>
      <c r="F151" s="190">
        <v>42000</v>
      </c>
      <c r="G151" s="190">
        <v>56081</v>
      </c>
      <c r="H151" s="190">
        <f t="shared" si="2"/>
        <v>14081</v>
      </c>
      <c r="I151" s="190">
        <v>63507</v>
      </c>
    </row>
    <row r="152" spans="1:9">
      <c r="A152" s="182" t="s">
        <v>164</v>
      </c>
      <c r="B152" s="182" t="s">
        <v>182</v>
      </c>
      <c r="C152" s="182" t="s">
        <v>165</v>
      </c>
      <c r="D152" s="182" t="s">
        <v>620</v>
      </c>
      <c r="E152" s="184" t="s">
        <v>621</v>
      </c>
      <c r="F152" s="190">
        <v>52000</v>
      </c>
      <c r="G152" s="190">
        <v>34170</v>
      </c>
      <c r="H152" s="190">
        <f t="shared" si="2"/>
        <v>-17830</v>
      </c>
      <c r="I152" s="190">
        <v>149507</v>
      </c>
    </row>
    <row r="153" spans="1:9">
      <c r="A153" s="182" t="s">
        <v>164</v>
      </c>
      <c r="B153" s="182" t="s">
        <v>182</v>
      </c>
      <c r="C153" s="182" t="s">
        <v>165</v>
      </c>
      <c r="D153" s="182" t="s">
        <v>790</v>
      </c>
      <c r="E153" s="184" t="s">
        <v>791</v>
      </c>
      <c r="F153" s="190">
        <v>16000</v>
      </c>
      <c r="G153" s="190">
        <v>70802</v>
      </c>
      <c r="H153" s="190">
        <f t="shared" si="2"/>
        <v>54802</v>
      </c>
      <c r="I153" s="190">
        <v>17020</v>
      </c>
    </row>
    <row r="154" spans="1:9">
      <c r="A154" s="182" t="s">
        <v>164</v>
      </c>
      <c r="B154" s="182" t="s">
        <v>182</v>
      </c>
      <c r="C154" s="182" t="s">
        <v>165</v>
      </c>
      <c r="D154" s="182" t="s">
        <v>792</v>
      </c>
      <c r="E154" s="184" t="s">
        <v>793</v>
      </c>
      <c r="F154" s="190">
        <v>0</v>
      </c>
      <c r="G154" s="190">
        <v>722965</v>
      </c>
      <c r="H154" s="190">
        <f t="shared" si="2"/>
        <v>722965</v>
      </c>
      <c r="I154" s="190">
        <v>662850</v>
      </c>
    </row>
    <row r="155" spans="1:9">
      <c r="A155" s="182" t="s">
        <v>164</v>
      </c>
      <c r="B155" s="182" t="s">
        <v>182</v>
      </c>
      <c r="C155" s="182" t="s">
        <v>165</v>
      </c>
      <c r="D155" s="182" t="s">
        <v>1266</v>
      </c>
      <c r="E155" s="184" t="s">
        <v>1267</v>
      </c>
      <c r="F155" s="190">
        <v>600000</v>
      </c>
      <c r="G155" s="190">
        <v>20348</v>
      </c>
      <c r="H155" s="190">
        <f t="shared" si="2"/>
        <v>-579652</v>
      </c>
      <c r="I155" s="190">
        <v>33660</v>
      </c>
    </row>
    <row r="156" spans="1:9">
      <c r="A156" s="182" t="s">
        <v>164</v>
      </c>
      <c r="B156" s="182" t="s">
        <v>182</v>
      </c>
      <c r="C156" s="182" t="s">
        <v>165</v>
      </c>
      <c r="D156" s="182" t="s">
        <v>1173</v>
      </c>
      <c r="E156" s="184" t="s">
        <v>1174</v>
      </c>
      <c r="F156" s="190">
        <v>22000</v>
      </c>
      <c r="G156" s="190">
        <v>0</v>
      </c>
      <c r="H156" s="190">
        <f t="shared" si="2"/>
        <v>-22000</v>
      </c>
      <c r="I156" s="190">
        <v>0</v>
      </c>
    </row>
    <row r="157" spans="1:9">
      <c r="A157" s="182" t="s">
        <v>164</v>
      </c>
      <c r="B157" s="182" t="s">
        <v>182</v>
      </c>
      <c r="C157" s="182" t="s">
        <v>165</v>
      </c>
      <c r="D157" s="182" t="s">
        <v>1396</v>
      </c>
      <c r="E157" s="184" t="s">
        <v>1405</v>
      </c>
      <c r="F157" s="190">
        <v>0</v>
      </c>
      <c r="G157" s="190">
        <v>2050</v>
      </c>
      <c r="H157" s="190">
        <f t="shared" si="2"/>
        <v>2050</v>
      </c>
      <c r="I157" s="190">
        <v>0</v>
      </c>
    </row>
    <row r="158" spans="1:9">
      <c r="A158" s="182" t="s">
        <v>164</v>
      </c>
      <c r="B158" s="182" t="s">
        <v>182</v>
      </c>
      <c r="C158" s="182" t="s">
        <v>171</v>
      </c>
      <c r="D158" s="182" t="s">
        <v>291</v>
      </c>
      <c r="E158" s="184" t="s">
        <v>292</v>
      </c>
      <c r="F158" s="190">
        <v>12210</v>
      </c>
      <c r="G158" s="190">
        <v>8346</v>
      </c>
      <c r="H158" s="190">
        <f t="shared" si="2"/>
        <v>-3864</v>
      </c>
      <c r="I158" s="190">
        <v>7938</v>
      </c>
    </row>
    <row r="159" spans="1:9">
      <c r="A159" s="182" t="s">
        <v>164</v>
      </c>
      <c r="B159" s="182" t="s">
        <v>182</v>
      </c>
      <c r="C159" s="182" t="s">
        <v>171</v>
      </c>
      <c r="D159" s="182" t="s">
        <v>293</v>
      </c>
      <c r="E159" s="184" t="s">
        <v>294</v>
      </c>
      <c r="F159" s="190">
        <v>67920</v>
      </c>
      <c r="G159" s="190">
        <v>36359</v>
      </c>
      <c r="H159" s="190">
        <f t="shared" si="2"/>
        <v>-31561</v>
      </c>
      <c r="I159" s="190">
        <v>66975</v>
      </c>
    </row>
    <row r="160" spans="1:9">
      <c r="A160" s="182" t="s">
        <v>164</v>
      </c>
      <c r="B160" s="182" t="s">
        <v>182</v>
      </c>
      <c r="C160" s="182" t="s">
        <v>171</v>
      </c>
      <c r="D160" s="182" t="s">
        <v>295</v>
      </c>
      <c r="E160" s="184" t="s">
        <v>108</v>
      </c>
      <c r="F160" s="190">
        <v>1728</v>
      </c>
      <c r="G160" s="190">
        <v>0</v>
      </c>
      <c r="H160" s="190">
        <f t="shared" si="2"/>
        <v>-1728</v>
      </c>
      <c r="I160" s="190">
        <v>0</v>
      </c>
    </row>
    <row r="161" spans="1:9">
      <c r="A161" s="182" t="s">
        <v>164</v>
      </c>
      <c r="B161" s="182" t="s">
        <v>182</v>
      </c>
      <c r="C161" s="182" t="s">
        <v>171</v>
      </c>
      <c r="D161" s="182" t="s">
        <v>296</v>
      </c>
      <c r="E161" s="184" t="s">
        <v>109</v>
      </c>
      <c r="F161" s="190">
        <v>1009300</v>
      </c>
      <c r="G161" s="190">
        <v>77239</v>
      </c>
      <c r="H161" s="190">
        <f t="shared" si="2"/>
        <v>-932061</v>
      </c>
      <c r="I161" s="190">
        <v>72811</v>
      </c>
    </row>
    <row r="162" spans="1:9">
      <c r="A162" s="182" t="s">
        <v>164</v>
      </c>
      <c r="B162" s="182" t="s">
        <v>182</v>
      </c>
      <c r="C162" s="182" t="s">
        <v>171</v>
      </c>
      <c r="D162" s="182" t="s">
        <v>297</v>
      </c>
      <c r="E162" s="184" t="s">
        <v>298</v>
      </c>
      <c r="F162" s="190">
        <v>57700</v>
      </c>
      <c r="G162" s="190">
        <v>45184</v>
      </c>
      <c r="H162" s="190">
        <f t="shared" si="2"/>
        <v>-12516</v>
      </c>
      <c r="I162" s="190">
        <v>63848</v>
      </c>
    </row>
    <row r="163" spans="1:9">
      <c r="A163" s="182" t="s">
        <v>164</v>
      </c>
      <c r="B163" s="182" t="s">
        <v>182</v>
      </c>
      <c r="C163" s="182" t="s">
        <v>171</v>
      </c>
      <c r="D163" s="182" t="s">
        <v>299</v>
      </c>
      <c r="E163" s="184" t="s">
        <v>300</v>
      </c>
      <c r="F163" s="190">
        <v>2100</v>
      </c>
      <c r="G163" s="190">
        <v>0</v>
      </c>
      <c r="H163" s="190">
        <f t="shared" si="2"/>
        <v>-2100</v>
      </c>
      <c r="I163" s="190">
        <v>2600</v>
      </c>
    </row>
    <row r="164" spans="1:9">
      <c r="A164" s="182" t="s">
        <v>164</v>
      </c>
      <c r="B164" s="182" t="s">
        <v>182</v>
      </c>
      <c r="C164" s="182" t="s">
        <v>171</v>
      </c>
      <c r="D164" s="182" t="s">
        <v>301</v>
      </c>
      <c r="E164" s="184" t="s">
        <v>110</v>
      </c>
      <c r="F164" s="190">
        <v>611400</v>
      </c>
      <c r="G164" s="190">
        <v>458678</v>
      </c>
      <c r="H164" s="190">
        <f t="shared" si="2"/>
        <v>-152722</v>
      </c>
      <c r="I164" s="190">
        <v>571302</v>
      </c>
    </row>
    <row r="165" spans="1:9">
      <c r="A165" s="182" t="s">
        <v>164</v>
      </c>
      <c r="B165" s="182" t="s">
        <v>182</v>
      </c>
      <c r="C165" s="182" t="s">
        <v>171</v>
      </c>
      <c r="D165" s="182" t="s">
        <v>1021</v>
      </c>
      <c r="E165" s="184" t="s">
        <v>1268</v>
      </c>
      <c r="F165" s="190">
        <v>150</v>
      </c>
      <c r="G165" s="190">
        <v>91</v>
      </c>
      <c r="H165" s="190">
        <f t="shared" si="2"/>
        <v>-59</v>
      </c>
      <c r="I165" s="190">
        <v>569</v>
      </c>
    </row>
    <row r="166" spans="1:9">
      <c r="A166" s="182" t="s">
        <v>164</v>
      </c>
      <c r="B166" s="182" t="s">
        <v>182</v>
      </c>
      <c r="C166" s="182" t="s">
        <v>171</v>
      </c>
      <c r="D166" s="182" t="s">
        <v>303</v>
      </c>
      <c r="E166" s="184" t="s">
        <v>111</v>
      </c>
      <c r="F166" s="190">
        <v>9500</v>
      </c>
      <c r="G166" s="190">
        <v>4641</v>
      </c>
      <c r="H166" s="190">
        <f t="shared" si="2"/>
        <v>-4859</v>
      </c>
      <c r="I166" s="190">
        <v>12791</v>
      </c>
    </row>
    <row r="167" spans="1:9">
      <c r="A167" s="182" t="s">
        <v>164</v>
      </c>
      <c r="B167" s="182" t="s">
        <v>182</v>
      </c>
      <c r="C167" s="182" t="s">
        <v>171</v>
      </c>
      <c r="D167" s="182" t="s">
        <v>783</v>
      </c>
      <c r="E167" s="184" t="s">
        <v>784</v>
      </c>
      <c r="F167" s="190">
        <v>26000</v>
      </c>
      <c r="G167" s="190">
        <v>33328</v>
      </c>
      <c r="H167" s="190">
        <f t="shared" si="2"/>
        <v>7328</v>
      </c>
      <c r="I167" s="190">
        <v>32594</v>
      </c>
    </row>
    <row r="168" spans="1:9">
      <c r="A168" s="182" t="s">
        <v>164</v>
      </c>
      <c r="B168" s="182" t="s">
        <v>182</v>
      </c>
      <c r="C168" s="182" t="s">
        <v>171</v>
      </c>
      <c r="D168" s="182" t="s">
        <v>1397</v>
      </c>
      <c r="E168" s="184" t="s">
        <v>1406</v>
      </c>
      <c r="F168" s="190">
        <v>0</v>
      </c>
      <c r="G168" s="190">
        <v>24874</v>
      </c>
      <c r="H168" s="190">
        <f t="shared" si="2"/>
        <v>24874</v>
      </c>
      <c r="I168" s="190">
        <v>0</v>
      </c>
    </row>
    <row r="169" spans="1:9">
      <c r="A169" s="182" t="s">
        <v>164</v>
      </c>
      <c r="B169" s="182" t="s">
        <v>164</v>
      </c>
      <c r="C169" s="182" t="s">
        <v>165</v>
      </c>
      <c r="D169" s="182" t="s">
        <v>304</v>
      </c>
      <c r="E169" s="184" t="s">
        <v>305</v>
      </c>
      <c r="F169" s="190">
        <v>3165584</v>
      </c>
      <c r="G169" s="190">
        <v>2500000</v>
      </c>
      <c r="H169" s="190">
        <f t="shared" si="2"/>
        <v>-665584</v>
      </c>
      <c r="I169" s="190">
        <v>2500000</v>
      </c>
    </row>
    <row r="170" spans="1:9">
      <c r="A170" s="182" t="s">
        <v>164</v>
      </c>
      <c r="B170" s="182" t="s">
        <v>164</v>
      </c>
      <c r="C170" s="182" t="s">
        <v>165</v>
      </c>
      <c r="D170" s="182" t="s">
        <v>185</v>
      </c>
      <c r="E170" s="184" t="s">
        <v>1269</v>
      </c>
      <c r="F170" s="190">
        <v>56400000</v>
      </c>
      <c r="G170" s="190">
        <v>0</v>
      </c>
      <c r="H170" s="190">
        <f t="shared" si="2"/>
        <v>-56400000</v>
      </c>
      <c r="I170" s="190">
        <v>56400000</v>
      </c>
    </row>
    <row r="171" spans="1:9">
      <c r="A171" s="182" t="s">
        <v>164</v>
      </c>
      <c r="B171" s="182" t="s">
        <v>164</v>
      </c>
      <c r="C171" s="182" t="s">
        <v>165</v>
      </c>
      <c r="D171" s="182" t="s">
        <v>1022</v>
      </c>
      <c r="E171" s="184" t="s">
        <v>1270</v>
      </c>
      <c r="F171" s="190">
        <v>11490369</v>
      </c>
      <c r="G171" s="190">
        <v>13553692</v>
      </c>
      <c r="H171" s="190">
        <f t="shared" si="2"/>
        <v>2063323</v>
      </c>
      <c r="I171" s="190">
        <v>8514746</v>
      </c>
    </row>
    <row r="172" spans="1:9">
      <c r="A172" s="182" t="s">
        <v>164</v>
      </c>
      <c r="B172" s="182" t="s">
        <v>164</v>
      </c>
      <c r="C172" s="182" t="s">
        <v>165</v>
      </c>
      <c r="D172" s="182" t="s">
        <v>879</v>
      </c>
      <c r="E172" s="184" t="s">
        <v>880</v>
      </c>
      <c r="F172" s="190">
        <v>10000000</v>
      </c>
      <c r="G172" s="190">
        <v>10000000</v>
      </c>
      <c r="H172" s="190">
        <f t="shared" si="2"/>
        <v>0</v>
      </c>
      <c r="I172" s="190">
        <v>10000000</v>
      </c>
    </row>
    <row r="173" spans="1:9">
      <c r="A173" s="182" t="s">
        <v>164</v>
      </c>
      <c r="B173" s="182" t="s">
        <v>164</v>
      </c>
      <c r="C173" s="182" t="s">
        <v>165</v>
      </c>
      <c r="D173" s="182" t="s">
        <v>1023</v>
      </c>
      <c r="E173" s="184" t="s">
        <v>1024</v>
      </c>
      <c r="F173" s="190">
        <v>30000000</v>
      </c>
      <c r="G173" s="190">
        <v>30000000</v>
      </c>
      <c r="H173" s="190">
        <f t="shared" si="2"/>
        <v>0</v>
      </c>
      <c r="I173" s="190">
        <v>30000000</v>
      </c>
    </row>
    <row r="174" spans="1:9">
      <c r="A174" s="182" t="s">
        <v>164</v>
      </c>
      <c r="B174" s="182" t="s">
        <v>164</v>
      </c>
      <c r="C174" s="182" t="s">
        <v>165</v>
      </c>
      <c r="D174" s="182" t="s">
        <v>306</v>
      </c>
      <c r="E174" s="184" t="s">
        <v>307</v>
      </c>
      <c r="F174" s="190">
        <v>3846900</v>
      </c>
      <c r="G174" s="190">
        <v>2836400</v>
      </c>
      <c r="H174" s="190">
        <f t="shared" si="2"/>
        <v>-1010500</v>
      </c>
      <c r="I174" s="190">
        <v>3134780</v>
      </c>
    </row>
    <row r="175" spans="1:9">
      <c r="A175" s="182" t="s">
        <v>164</v>
      </c>
      <c r="B175" s="182" t="s">
        <v>164</v>
      </c>
      <c r="C175" s="182" t="s">
        <v>165</v>
      </c>
      <c r="D175" s="182" t="s">
        <v>1398</v>
      </c>
      <c r="E175" s="184" t="s">
        <v>1407</v>
      </c>
      <c r="F175" s="190">
        <v>0</v>
      </c>
      <c r="G175" s="190">
        <v>169200000</v>
      </c>
      <c r="H175" s="190">
        <f t="shared" si="2"/>
        <v>169200000</v>
      </c>
      <c r="I175" s="190">
        <v>0</v>
      </c>
    </row>
    <row r="176" spans="1:9">
      <c r="A176" s="182" t="s">
        <v>164</v>
      </c>
      <c r="B176" s="182" t="s">
        <v>164</v>
      </c>
      <c r="C176" s="182" t="s">
        <v>171</v>
      </c>
      <c r="D176" s="182" t="s">
        <v>308</v>
      </c>
      <c r="E176" s="184" t="s">
        <v>112</v>
      </c>
      <c r="F176" s="190">
        <v>2830599</v>
      </c>
      <c r="G176" s="190">
        <v>1360141</v>
      </c>
      <c r="H176" s="190">
        <f t="shared" si="2"/>
        <v>-1470458</v>
      </c>
      <c r="I176" s="190">
        <v>1576337</v>
      </c>
    </row>
    <row r="177" spans="1:9">
      <c r="A177" s="182" t="s">
        <v>164</v>
      </c>
      <c r="B177" s="182" t="s">
        <v>164</v>
      </c>
      <c r="C177" s="182" t="s">
        <v>171</v>
      </c>
      <c r="D177" s="182" t="s">
        <v>309</v>
      </c>
      <c r="E177" s="184" t="s">
        <v>310</v>
      </c>
      <c r="F177" s="190">
        <v>13868000</v>
      </c>
      <c r="G177" s="190">
        <v>10584509</v>
      </c>
      <c r="H177" s="190">
        <f t="shared" si="2"/>
        <v>-3283491</v>
      </c>
      <c r="I177" s="190">
        <v>13771392</v>
      </c>
    </row>
    <row r="178" spans="1:9">
      <c r="A178" s="182" t="s">
        <v>164</v>
      </c>
      <c r="B178" s="182" t="s">
        <v>164</v>
      </c>
      <c r="C178" s="182" t="s">
        <v>171</v>
      </c>
      <c r="D178" s="182" t="s">
        <v>311</v>
      </c>
      <c r="E178" s="184" t="s">
        <v>312</v>
      </c>
      <c r="F178" s="190">
        <v>1184130</v>
      </c>
      <c r="G178" s="190">
        <v>559219</v>
      </c>
      <c r="H178" s="190">
        <f t="shared" si="2"/>
        <v>-624911</v>
      </c>
      <c r="I178" s="190">
        <v>894318</v>
      </c>
    </row>
    <row r="179" spans="1:9">
      <c r="A179" s="182" t="s">
        <v>164</v>
      </c>
      <c r="B179" s="182" t="s">
        <v>164</v>
      </c>
      <c r="C179" s="182" t="s">
        <v>171</v>
      </c>
      <c r="D179" s="182" t="s">
        <v>313</v>
      </c>
      <c r="E179" s="184" t="s">
        <v>113</v>
      </c>
      <c r="F179" s="190">
        <v>303000</v>
      </c>
      <c r="G179" s="190">
        <v>103008</v>
      </c>
      <c r="H179" s="190">
        <f t="shared" si="2"/>
        <v>-199992</v>
      </c>
      <c r="I179" s="190">
        <v>155664</v>
      </c>
    </row>
    <row r="180" spans="1:9">
      <c r="A180" s="182" t="s">
        <v>164</v>
      </c>
      <c r="B180" s="182" t="s">
        <v>164</v>
      </c>
      <c r="C180" s="182" t="s">
        <v>171</v>
      </c>
      <c r="D180" s="182" t="s">
        <v>314</v>
      </c>
      <c r="E180" s="184" t="s">
        <v>315</v>
      </c>
      <c r="F180" s="190">
        <v>30000</v>
      </c>
      <c r="G180" s="190">
        <v>2250</v>
      </c>
      <c r="H180" s="190">
        <f t="shared" si="2"/>
        <v>-27750</v>
      </c>
      <c r="I180" s="190">
        <v>45100</v>
      </c>
    </row>
    <row r="181" spans="1:9">
      <c r="A181" s="182" t="s">
        <v>164</v>
      </c>
      <c r="B181" s="182" t="s">
        <v>164</v>
      </c>
      <c r="C181" s="182" t="s">
        <v>171</v>
      </c>
      <c r="D181" s="182" t="s">
        <v>1175</v>
      </c>
      <c r="E181" s="184" t="s">
        <v>1176</v>
      </c>
      <c r="F181" s="190">
        <v>1200</v>
      </c>
      <c r="G181" s="190">
        <v>2170</v>
      </c>
      <c r="H181" s="190">
        <f t="shared" si="2"/>
        <v>970</v>
      </c>
      <c r="I181" s="190">
        <v>2800</v>
      </c>
    </row>
    <row r="182" spans="1:9">
      <c r="A182" s="182" t="s">
        <v>164</v>
      </c>
      <c r="B182" s="182" t="s">
        <v>164</v>
      </c>
      <c r="C182" s="182" t="s">
        <v>171</v>
      </c>
      <c r="D182" s="182" t="s">
        <v>316</v>
      </c>
      <c r="E182" s="184" t="s">
        <v>114</v>
      </c>
      <c r="F182" s="190">
        <v>22726</v>
      </c>
      <c r="G182" s="190">
        <v>7694</v>
      </c>
      <c r="H182" s="190">
        <f t="shared" si="2"/>
        <v>-15032</v>
      </c>
      <c r="I182" s="190">
        <v>24621</v>
      </c>
    </row>
    <row r="183" spans="1:9">
      <c r="A183" s="182" t="s">
        <v>164</v>
      </c>
      <c r="B183" s="182" t="s">
        <v>164</v>
      </c>
      <c r="C183" s="182" t="s">
        <v>171</v>
      </c>
      <c r="D183" s="182" t="s">
        <v>317</v>
      </c>
      <c r="E183" s="184" t="s">
        <v>318</v>
      </c>
      <c r="F183" s="190">
        <v>110000</v>
      </c>
      <c r="G183" s="190">
        <v>0</v>
      </c>
      <c r="H183" s="190">
        <f t="shared" si="2"/>
        <v>-110000</v>
      </c>
      <c r="I183" s="190">
        <v>0</v>
      </c>
    </row>
    <row r="184" spans="1:9">
      <c r="A184" s="182" t="s">
        <v>164</v>
      </c>
      <c r="B184" s="182" t="s">
        <v>164</v>
      </c>
      <c r="C184" s="182" t="s">
        <v>182</v>
      </c>
      <c r="D184" s="182" t="s">
        <v>319</v>
      </c>
      <c r="E184" s="184" t="s">
        <v>320</v>
      </c>
      <c r="F184" s="190">
        <v>16367012</v>
      </c>
      <c r="G184" s="190">
        <v>14905271</v>
      </c>
      <c r="H184" s="190">
        <f t="shared" si="2"/>
        <v>-1461741</v>
      </c>
      <c r="I184" s="190">
        <v>10974830</v>
      </c>
    </row>
    <row r="185" spans="1:9">
      <c r="A185" s="182" t="s">
        <v>164</v>
      </c>
      <c r="B185" s="182" t="s">
        <v>322</v>
      </c>
      <c r="C185" s="182" t="s">
        <v>165</v>
      </c>
      <c r="D185" s="182" t="s">
        <v>323</v>
      </c>
      <c r="E185" s="184" t="s">
        <v>324</v>
      </c>
      <c r="F185" s="190">
        <v>26119</v>
      </c>
      <c r="G185" s="190">
        <v>6507</v>
      </c>
      <c r="H185" s="190">
        <f t="shared" si="2"/>
        <v>-19612</v>
      </c>
      <c r="I185" s="190">
        <v>17080</v>
      </c>
    </row>
    <row r="186" spans="1:9">
      <c r="A186" s="182" t="s">
        <v>164</v>
      </c>
      <c r="B186" s="182" t="s">
        <v>322</v>
      </c>
      <c r="C186" s="182" t="s">
        <v>165</v>
      </c>
      <c r="D186" s="182" t="s">
        <v>325</v>
      </c>
      <c r="E186" s="184" t="s">
        <v>326</v>
      </c>
      <c r="F186" s="190">
        <v>97600</v>
      </c>
      <c r="G186" s="190">
        <v>90526</v>
      </c>
      <c r="H186" s="190">
        <f t="shared" si="2"/>
        <v>-7074</v>
      </c>
      <c r="I186" s="190">
        <v>132812</v>
      </c>
    </row>
    <row r="187" spans="1:9">
      <c r="A187" s="182" t="s">
        <v>164</v>
      </c>
      <c r="B187" s="182" t="s">
        <v>322</v>
      </c>
      <c r="C187" s="182" t="s">
        <v>165</v>
      </c>
      <c r="D187" s="182" t="s">
        <v>327</v>
      </c>
      <c r="E187" s="184" t="s">
        <v>328</v>
      </c>
      <c r="F187" s="190">
        <v>0</v>
      </c>
      <c r="G187" s="190">
        <v>100</v>
      </c>
      <c r="H187" s="190">
        <f t="shared" si="2"/>
        <v>100</v>
      </c>
      <c r="I187" s="190">
        <v>920</v>
      </c>
    </row>
    <row r="188" spans="1:9">
      <c r="A188" s="182" t="s">
        <v>164</v>
      </c>
      <c r="B188" s="182" t="s">
        <v>322</v>
      </c>
      <c r="C188" s="182" t="s">
        <v>165</v>
      </c>
      <c r="D188" s="182" t="s">
        <v>329</v>
      </c>
      <c r="E188" s="184" t="s">
        <v>330</v>
      </c>
      <c r="F188" s="190">
        <v>20736</v>
      </c>
      <c r="G188" s="190">
        <v>231834</v>
      </c>
      <c r="H188" s="190">
        <f t="shared" si="2"/>
        <v>211098</v>
      </c>
      <c r="I188" s="190">
        <v>9638</v>
      </c>
    </row>
    <row r="189" spans="1:9">
      <c r="A189" s="182" t="s">
        <v>164</v>
      </c>
      <c r="B189" s="182" t="s">
        <v>322</v>
      </c>
      <c r="C189" s="182" t="s">
        <v>165</v>
      </c>
      <c r="D189" s="182" t="s">
        <v>331</v>
      </c>
      <c r="E189" s="184" t="s">
        <v>332</v>
      </c>
      <c r="F189" s="190">
        <v>12900</v>
      </c>
      <c r="G189" s="190">
        <v>11676</v>
      </c>
      <c r="H189" s="190">
        <f t="shared" si="2"/>
        <v>-1224</v>
      </c>
      <c r="I189" s="190">
        <v>5174</v>
      </c>
    </row>
    <row r="190" spans="1:9">
      <c r="A190" s="182" t="s">
        <v>164</v>
      </c>
      <c r="B190" s="182" t="s">
        <v>322</v>
      </c>
      <c r="C190" s="182" t="s">
        <v>182</v>
      </c>
      <c r="D190" s="182" t="s">
        <v>333</v>
      </c>
      <c r="E190" s="184" t="s">
        <v>334</v>
      </c>
      <c r="F190" s="190">
        <v>171752</v>
      </c>
      <c r="G190" s="190">
        <v>113765</v>
      </c>
      <c r="H190" s="190">
        <f t="shared" si="2"/>
        <v>-57987</v>
      </c>
      <c r="I190" s="190">
        <v>101740</v>
      </c>
    </row>
    <row r="191" spans="1:9">
      <c r="A191" s="182" t="s">
        <v>164</v>
      </c>
      <c r="B191" s="182" t="s">
        <v>335</v>
      </c>
      <c r="C191" s="182" t="s">
        <v>165</v>
      </c>
      <c r="D191" s="182" t="s">
        <v>336</v>
      </c>
      <c r="E191" s="184" t="s">
        <v>115</v>
      </c>
      <c r="F191" s="190">
        <v>635000</v>
      </c>
      <c r="G191" s="190">
        <v>854654</v>
      </c>
      <c r="H191" s="190">
        <f t="shared" si="2"/>
        <v>219654</v>
      </c>
      <c r="I191" s="190">
        <v>818962</v>
      </c>
    </row>
    <row r="192" spans="1:9">
      <c r="A192" s="182" t="s">
        <v>164</v>
      </c>
      <c r="B192" s="182" t="s">
        <v>335</v>
      </c>
      <c r="C192" s="182" t="s">
        <v>165</v>
      </c>
      <c r="D192" s="182" t="s">
        <v>337</v>
      </c>
      <c r="E192" s="184" t="s">
        <v>338</v>
      </c>
      <c r="F192" s="190">
        <v>675410</v>
      </c>
      <c r="G192" s="190">
        <v>281868</v>
      </c>
      <c r="H192" s="190">
        <f t="shared" si="2"/>
        <v>-393542</v>
      </c>
      <c r="I192" s="190">
        <v>692322</v>
      </c>
    </row>
    <row r="193" spans="1:9">
      <c r="A193" s="182" t="s">
        <v>164</v>
      </c>
      <c r="B193" s="182" t="s">
        <v>335</v>
      </c>
      <c r="C193" s="182" t="s">
        <v>165</v>
      </c>
      <c r="D193" s="182" t="s">
        <v>339</v>
      </c>
      <c r="E193" s="184" t="s">
        <v>116</v>
      </c>
      <c r="F193" s="190">
        <v>50000</v>
      </c>
      <c r="G193" s="190">
        <v>49327</v>
      </c>
      <c r="H193" s="190">
        <f t="shared" si="2"/>
        <v>-673</v>
      </c>
      <c r="I193" s="190">
        <v>131383</v>
      </c>
    </row>
    <row r="194" spans="1:9">
      <c r="A194" s="182" t="s">
        <v>164</v>
      </c>
      <c r="B194" s="182" t="s">
        <v>335</v>
      </c>
      <c r="C194" s="182" t="s">
        <v>165</v>
      </c>
      <c r="D194" s="182" t="s">
        <v>340</v>
      </c>
      <c r="E194" s="184" t="s">
        <v>341</v>
      </c>
      <c r="F194" s="190">
        <v>73620</v>
      </c>
      <c r="G194" s="190">
        <v>55144</v>
      </c>
      <c r="H194" s="190">
        <f t="shared" si="2"/>
        <v>-18476</v>
      </c>
      <c r="I194" s="190">
        <v>65556</v>
      </c>
    </row>
    <row r="195" spans="1:9">
      <c r="A195" s="182" t="s">
        <v>164</v>
      </c>
      <c r="B195" s="182" t="s">
        <v>335</v>
      </c>
      <c r="C195" s="182" t="s">
        <v>165</v>
      </c>
      <c r="D195" s="182" t="s">
        <v>342</v>
      </c>
      <c r="E195" s="184" t="s">
        <v>343</v>
      </c>
      <c r="F195" s="190">
        <v>805079</v>
      </c>
      <c r="G195" s="190">
        <v>456226</v>
      </c>
      <c r="H195" s="190">
        <f t="shared" si="2"/>
        <v>-348853</v>
      </c>
      <c r="I195" s="190">
        <v>731220</v>
      </c>
    </row>
    <row r="196" spans="1:9">
      <c r="A196" s="182" t="s">
        <v>164</v>
      </c>
      <c r="B196" s="182" t="s">
        <v>335</v>
      </c>
      <c r="C196" s="182" t="s">
        <v>165</v>
      </c>
      <c r="D196" s="182" t="s">
        <v>1177</v>
      </c>
      <c r="E196" s="184" t="s">
        <v>1178</v>
      </c>
      <c r="F196" s="190">
        <v>16000000</v>
      </c>
      <c r="G196" s="190">
        <v>10133197</v>
      </c>
      <c r="H196" s="190">
        <f t="shared" si="2"/>
        <v>-5866803</v>
      </c>
      <c r="I196" s="190">
        <v>14258715</v>
      </c>
    </row>
    <row r="197" spans="1:9">
      <c r="A197" s="182" t="s">
        <v>164</v>
      </c>
      <c r="B197" s="182" t="s">
        <v>335</v>
      </c>
      <c r="C197" s="182" t="s">
        <v>165</v>
      </c>
      <c r="D197" s="182" t="s">
        <v>344</v>
      </c>
      <c r="E197" s="184" t="s">
        <v>117</v>
      </c>
      <c r="F197" s="190">
        <v>8211500</v>
      </c>
      <c r="G197" s="190">
        <v>1499034</v>
      </c>
      <c r="H197" s="190">
        <f t="shared" ref="H197:H210" si="3">G197-F197</f>
        <v>-6712466</v>
      </c>
      <c r="I197" s="190">
        <v>3447312</v>
      </c>
    </row>
    <row r="198" spans="1:9">
      <c r="A198" s="182" t="s">
        <v>164</v>
      </c>
      <c r="B198" s="182" t="s">
        <v>335</v>
      </c>
      <c r="C198" s="182" t="s">
        <v>165</v>
      </c>
      <c r="D198" s="182" t="s">
        <v>1179</v>
      </c>
      <c r="E198" s="184" t="s">
        <v>1180</v>
      </c>
      <c r="F198" s="190">
        <v>5000000</v>
      </c>
      <c r="G198" s="190">
        <v>7969478</v>
      </c>
      <c r="H198" s="190">
        <f t="shared" si="3"/>
        <v>2969478</v>
      </c>
      <c r="I198" s="190">
        <v>5746857</v>
      </c>
    </row>
    <row r="199" spans="1:9">
      <c r="A199" s="182" t="s">
        <v>164</v>
      </c>
      <c r="B199" s="182" t="s">
        <v>335</v>
      </c>
      <c r="C199" s="182" t="s">
        <v>165</v>
      </c>
      <c r="D199" s="182" t="s">
        <v>1181</v>
      </c>
      <c r="E199" s="184" t="s">
        <v>1182</v>
      </c>
      <c r="F199" s="190">
        <v>3000000</v>
      </c>
      <c r="G199" s="190">
        <v>1825449</v>
      </c>
      <c r="H199" s="190">
        <f t="shared" si="3"/>
        <v>-1174551</v>
      </c>
      <c r="I199" s="190">
        <v>860351</v>
      </c>
    </row>
    <row r="200" spans="1:9">
      <c r="A200" s="182" t="s">
        <v>164</v>
      </c>
      <c r="B200" s="182" t="s">
        <v>335</v>
      </c>
      <c r="C200" s="182" t="s">
        <v>171</v>
      </c>
      <c r="D200" s="182" t="s">
        <v>345</v>
      </c>
      <c r="E200" s="184" t="s">
        <v>346</v>
      </c>
      <c r="F200" s="190">
        <v>16000</v>
      </c>
      <c r="G200" s="190">
        <v>5414</v>
      </c>
      <c r="H200" s="190">
        <f t="shared" si="3"/>
        <v>-10586</v>
      </c>
      <c r="I200" s="190">
        <v>0</v>
      </c>
    </row>
    <row r="201" spans="1:9">
      <c r="A201" s="182" t="s">
        <v>164</v>
      </c>
      <c r="B201" s="182" t="s">
        <v>335</v>
      </c>
      <c r="C201" s="182" t="s">
        <v>171</v>
      </c>
      <c r="D201" s="182" t="s">
        <v>347</v>
      </c>
      <c r="E201" s="184" t="s">
        <v>118</v>
      </c>
      <c r="F201" s="190">
        <v>0</v>
      </c>
      <c r="G201" s="190">
        <v>272</v>
      </c>
      <c r="H201" s="190">
        <f t="shared" si="3"/>
        <v>272</v>
      </c>
      <c r="I201" s="190">
        <v>0</v>
      </c>
    </row>
    <row r="202" spans="1:9">
      <c r="A202" s="182" t="s">
        <v>164</v>
      </c>
      <c r="B202" s="182" t="s">
        <v>335</v>
      </c>
      <c r="C202" s="182" t="s">
        <v>171</v>
      </c>
      <c r="D202" s="182" t="s">
        <v>348</v>
      </c>
      <c r="E202" s="184" t="s">
        <v>119</v>
      </c>
      <c r="F202" s="190">
        <v>1114000</v>
      </c>
      <c r="G202" s="190">
        <v>126664</v>
      </c>
      <c r="H202" s="190">
        <f t="shared" si="3"/>
        <v>-987336</v>
      </c>
      <c r="I202" s="190">
        <v>330206</v>
      </c>
    </row>
    <row r="203" spans="1:9">
      <c r="A203" s="182" t="s">
        <v>164</v>
      </c>
      <c r="B203" s="182" t="s">
        <v>335</v>
      </c>
      <c r="C203" s="182" t="s">
        <v>171</v>
      </c>
      <c r="D203" s="182" t="s">
        <v>349</v>
      </c>
      <c r="E203" s="184" t="s">
        <v>1183</v>
      </c>
      <c r="F203" s="190">
        <v>1010000</v>
      </c>
      <c r="G203" s="190">
        <v>111551</v>
      </c>
      <c r="H203" s="190">
        <f t="shared" si="3"/>
        <v>-898449</v>
      </c>
      <c r="I203" s="190">
        <v>317329</v>
      </c>
    </row>
    <row r="204" spans="1:9">
      <c r="A204" s="182" t="s">
        <v>164</v>
      </c>
      <c r="B204" s="182" t="s">
        <v>335</v>
      </c>
      <c r="C204" s="182" t="s">
        <v>171</v>
      </c>
      <c r="D204" s="182" t="s">
        <v>1184</v>
      </c>
      <c r="E204" s="184" t="s">
        <v>1185</v>
      </c>
      <c r="F204" s="190">
        <v>0</v>
      </c>
      <c r="G204" s="190">
        <v>245842</v>
      </c>
      <c r="H204" s="190">
        <f t="shared" si="3"/>
        <v>245842</v>
      </c>
      <c r="I204" s="190">
        <v>116284</v>
      </c>
    </row>
    <row r="205" spans="1:9">
      <c r="A205" s="182" t="s">
        <v>164</v>
      </c>
      <c r="B205" s="182" t="s">
        <v>335</v>
      </c>
      <c r="C205" s="182" t="s">
        <v>171</v>
      </c>
      <c r="D205" s="182" t="s">
        <v>350</v>
      </c>
      <c r="E205" s="184" t="s">
        <v>351</v>
      </c>
      <c r="F205" s="190">
        <v>2447408</v>
      </c>
      <c r="G205" s="190">
        <v>853649</v>
      </c>
      <c r="H205" s="190">
        <f t="shared" si="3"/>
        <v>-1593759</v>
      </c>
      <c r="I205" s="190">
        <v>711572</v>
      </c>
    </row>
    <row r="206" spans="1:9">
      <c r="A206" s="182" t="s">
        <v>164</v>
      </c>
      <c r="B206" s="182" t="s">
        <v>335</v>
      </c>
      <c r="C206" s="182" t="s">
        <v>171</v>
      </c>
      <c r="D206" s="182" t="s">
        <v>881</v>
      </c>
      <c r="E206" s="184" t="s">
        <v>882</v>
      </c>
      <c r="F206" s="190">
        <v>0</v>
      </c>
      <c r="G206" s="190">
        <v>29755</v>
      </c>
      <c r="H206" s="190">
        <f t="shared" si="3"/>
        <v>29755</v>
      </c>
      <c r="I206" s="190">
        <v>108858</v>
      </c>
    </row>
    <row r="207" spans="1:9">
      <c r="A207" s="182" t="s">
        <v>164</v>
      </c>
      <c r="B207" s="182" t="s">
        <v>335</v>
      </c>
      <c r="C207" s="182" t="s">
        <v>171</v>
      </c>
      <c r="D207" s="182" t="s">
        <v>883</v>
      </c>
      <c r="E207" s="184" t="s">
        <v>884</v>
      </c>
      <c r="F207" s="190">
        <v>0</v>
      </c>
      <c r="G207" s="190">
        <v>280596</v>
      </c>
      <c r="H207" s="190">
        <f t="shared" si="3"/>
        <v>280596</v>
      </c>
      <c r="I207" s="190">
        <v>98007</v>
      </c>
    </row>
    <row r="208" spans="1:9">
      <c r="A208" s="182" t="s">
        <v>164</v>
      </c>
      <c r="B208" s="182" t="s">
        <v>335</v>
      </c>
      <c r="C208" s="182" t="s">
        <v>171</v>
      </c>
      <c r="D208" s="182" t="s">
        <v>1271</v>
      </c>
      <c r="E208" s="184" t="s">
        <v>1272</v>
      </c>
      <c r="F208" s="190">
        <v>100000</v>
      </c>
      <c r="G208" s="190">
        <v>0</v>
      </c>
      <c r="H208" s="190">
        <f t="shared" si="3"/>
        <v>-100000</v>
      </c>
      <c r="I208" s="190">
        <v>0</v>
      </c>
    </row>
    <row r="209" spans="1:9">
      <c r="A209" s="182" t="s">
        <v>164</v>
      </c>
      <c r="B209" s="182" t="s">
        <v>335</v>
      </c>
      <c r="C209" s="182" t="s">
        <v>171</v>
      </c>
      <c r="D209" s="182" t="s">
        <v>352</v>
      </c>
      <c r="E209" s="184" t="s">
        <v>353</v>
      </c>
      <c r="F209" s="190">
        <v>5398561</v>
      </c>
      <c r="G209" s="190">
        <v>4580135</v>
      </c>
      <c r="H209" s="190">
        <v>0</v>
      </c>
      <c r="I209" s="190">
        <v>3576135</v>
      </c>
    </row>
    <row r="210" spans="1:9">
      <c r="A210" s="182" t="s">
        <v>164</v>
      </c>
      <c r="B210" s="182" t="s">
        <v>335</v>
      </c>
      <c r="C210" s="182" t="s">
        <v>182</v>
      </c>
      <c r="D210" s="182" t="s">
        <v>648</v>
      </c>
      <c r="E210" s="184" t="s">
        <v>649</v>
      </c>
      <c r="F210" s="190">
        <v>0</v>
      </c>
      <c r="G210" s="190">
        <v>11262603</v>
      </c>
      <c r="H210" s="190">
        <f t="shared" si="3"/>
        <v>11262603</v>
      </c>
      <c r="I210" s="190">
        <v>11858075</v>
      </c>
    </row>
    <row r="211" spans="1:9">
      <c r="A211" s="176"/>
      <c r="B211" s="176"/>
      <c r="C211" s="176"/>
      <c r="D211" s="176"/>
      <c r="E211" s="177" t="s">
        <v>28</v>
      </c>
      <c r="F211" s="178">
        <f>SUM(F5:F210)</f>
        <v>2946493554</v>
      </c>
      <c r="G211" s="178">
        <f t="shared" ref="G211:I211" si="4">SUM(G5:G210)</f>
        <v>2082375052</v>
      </c>
      <c r="H211" s="178">
        <f>G211-F211</f>
        <v>-864118502</v>
      </c>
      <c r="I211" s="178">
        <f t="shared" si="4"/>
        <v>2902355940</v>
      </c>
    </row>
    <row r="213" spans="1:9">
      <c r="F213" s="162"/>
      <c r="G213" s="162"/>
      <c r="H213" s="162"/>
      <c r="I213" s="162"/>
    </row>
    <row r="214" spans="1:9">
      <c r="F214" s="162"/>
      <c r="G214" s="162"/>
      <c r="H214" s="162"/>
      <c r="I214" s="162"/>
    </row>
  </sheetData>
  <mergeCells count="5">
    <mergeCell ref="A1:I1"/>
    <mergeCell ref="A3:D3"/>
    <mergeCell ref="E3:E4"/>
    <mergeCell ref="F3:H3"/>
    <mergeCell ref="I3:I4"/>
  </mergeCells>
  <pageMargins left="0.29166666666666702" right="0.26041666666666702" top="0.84375" bottom="0.6" header="0.25" footer="0.37"/>
  <pageSetup paperSize="9" scale="88" orientation="portrait" horizontalDpi="300" verticalDpi="300" r:id="rId1"/>
  <headerFooter>
    <oddHeader>&amp;R&amp;"Times New Roman,Regular"Kingdom of Bahrain
Consolidated Final Account
For The Year Ended 31 December 2020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20"/>
  <sheetViews>
    <sheetView view="pageBreakPreview" zoomScaleNormal="100" zoomScaleSheetLayoutView="100" workbookViewId="0">
      <selection sqref="A1:I1"/>
    </sheetView>
  </sheetViews>
  <sheetFormatPr defaultColWidth="9.140625" defaultRowHeight="12.75"/>
  <cols>
    <col min="1" max="1" width="30.140625" style="8" bestFit="1" customWidth="1"/>
    <col min="2" max="2" width="14.85546875" style="46" bestFit="1" customWidth="1"/>
    <col min="3" max="3" width="14" style="46" customWidth="1"/>
    <col min="4" max="4" width="14.85546875" style="9" bestFit="1" customWidth="1"/>
    <col min="5" max="5" width="14.7109375" style="9" hidden="1" customWidth="1"/>
    <col min="6" max="6" width="14" style="46" customWidth="1"/>
    <col min="7" max="7" width="16.7109375" style="46" customWidth="1"/>
    <col min="8" max="8" width="14.85546875" style="46" customWidth="1"/>
    <col min="9" max="9" width="23.140625" style="46" customWidth="1"/>
    <col min="10" max="16384" width="9.140625" style="9"/>
  </cols>
  <sheetData>
    <row r="1" spans="1:9" ht="22.5" customHeight="1">
      <c r="A1" s="252" t="s">
        <v>1125</v>
      </c>
      <c r="B1" s="253"/>
      <c r="C1" s="253"/>
      <c r="D1" s="253"/>
      <c r="E1" s="253"/>
      <c r="F1" s="253"/>
      <c r="G1" s="253"/>
      <c r="H1" s="253"/>
      <c r="I1" s="253"/>
    </row>
    <row r="2" spans="1:9" ht="14.25" customHeight="1">
      <c r="A2" s="7"/>
      <c r="B2" s="38"/>
      <c r="C2" s="38"/>
      <c r="D2" s="10"/>
      <c r="E2" s="10"/>
      <c r="F2" s="38"/>
      <c r="G2" s="38"/>
      <c r="H2" s="38"/>
      <c r="I2" s="39" t="s">
        <v>49</v>
      </c>
    </row>
    <row r="3" spans="1:9" s="40" customFormat="1" ht="50.25" customHeight="1">
      <c r="A3" s="58" t="s">
        <v>29</v>
      </c>
      <c r="B3" s="58" t="s">
        <v>66</v>
      </c>
      <c r="C3" s="58" t="s">
        <v>1391</v>
      </c>
      <c r="D3" s="58" t="s">
        <v>61</v>
      </c>
      <c r="E3" s="58" t="s">
        <v>37</v>
      </c>
      <c r="F3" s="58" t="s">
        <v>611</v>
      </c>
      <c r="G3" s="58" t="s">
        <v>38</v>
      </c>
      <c r="H3" s="58" t="s">
        <v>740</v>
      </c>
      <c r="I3" s="58" t="s">
        <v>39</v>
      </c>
    </row>
    <row r="4" spans="1:9" s="40" customFormat="1" ht="5.25" customHeight="1">
      <c r="A4" s="129"/>
      <c r="B4" s="129"/>
      <c r="C4" s="129"/>
      <c r="D4" s="129"/>
      <c r="E4" s="129"/>
      <c r="F4" s="129"/>
      <c r="G4" s="129"/>
      <c r="H4" s="129"/>
      <c r="I4" s="129"/>
    </row>
    <row r="5" spans="1:9" s="41" customFormat="1" ht="22.5" customHeight="1">
      <c r="A5" s="130" t="s">
        <v>34</v>
      </c>
      <c r="B5" s="131"/>
      <c r="C5" s="131"/>
      <c r="D5" s="131"/>
      <c r="E5" s="131"/>
      <c r="F5" s="131"/>
      <c r="G5" s="131"/>
      <c r="H5" s="131"/>
      <c r="I5" s="131"/>
    </row>
    <row r="6" spans="1:9" s="41" customFormat="1" ht="22.5" customHeight="1">
      <c r="A6" s="42" t="s">
        <v>18</v>
      </c>
      <c r="B6" s="185">
        <v>1377123962</v>
      </c>
      <c r="C6" s="183" t="s">
        <v>163</v>
      </c>
      <c r="D6" s="183">
        <v>9276067</v>
      </c>
      <c r="E6" s="159">
        <f>SUM(B6:D6)</f>
        <v>1386400029</v>
      </c>
      <c r="F6" s="186">
        <v>0</v>
      </c>
      <c r="G6" s="183">
        <f>F6+E6</f>
        <v>1386400029</v>
      </c>
      <c r="H6" s="183">
        <v>1389808947</v>
      </c>
      <c r="I6" s="222">
        <f>G6-H6</f>
        <v>-3408918</v>
      </c>
    </row>
    <row r="7" spans="1:9" s="41" customFormat="1" ht="22.5" customHeight="1">
      <c r="A7" s="42" t="s">
        <v>19</v>
      </c>
      <c r="B7" s="185">
        <v>225238104</v>
      </c>
      <c r="C7" s="183" t="s">
        <v>163</v>
      </c>
      <c r="D7" s="183">
        <v>-24084312</v>
      </c>
      <c r="E7" s="159">
        <f t="shared" ref="E7:E12" si="0">SUM(B7:D7)</f>
        <v>201153792</v>
      </c>
      <c r="F7" s="183">
        <v>501844</v>
      </c>
      <c r="G7" s="183">
        <f>F7+E7</f>
        <v>201655636</v>
      </c>
      <c r="H7" s="183">
        <v>221968427</v>
      </c>
      <c r="I7" s="222">
        <f>G7-H7</f>
        <v>-20312791</v>
      </c>
    </row>
    <row r="8" spans="1:9" s="41" customFormat="1" ht="22.5" customHeight="1">
      <c r="A8" s="42" t="s">
        <v>20</v>
      </c>
      <c r="B8" s="185">
        <v>113368701</v>
      </c>
      <c r="C8" s="183" t="s">
        <v>163</v>
      </c>
      <c r="D8" s="183">
        <v>6411713</v>
      </c>
      <c r="E8" s="159">
        <f t="shared" si="0"/>
        <v>119780414</v>
      </c>
      <c r="F8" s="186">
        <v>0</v>
      </c>
      <c r="G8" s="183">
        <f t="shared" ref="G8:G12" si="1">F8+E8</f>
        <v>119780414</v>
      </c>
      <c r="H8" s="183">
        <v>133504935</v>
      </c>
      <c r="I8" s="222">
        <f t="shared" ref="I8:I12" si="2">G8-H8</f>
        <v>-13724521</v>
      </c>
    </row>
    <row r="9" spans="1:9" s="41" customFormat="1" ht="22.5" customHeight="1">
      <c r="A9" s="42" t="s">
        <v>21</v>
      </c>
      <c r="B9" s="185">
        <v>18136722</v>
      </c>
      <c r="C9" s="183" t="s">
        <v>163</v>
      </c>
      <c r="D9" s="183">
        <v>-2062363</v>
      </c>
      <c r="E9" s="159">
        <f t="shared" si="0"/>
        <v>16074359</v>
      </c>
      <c r="F9" s="186">
        <v>0</v>
      </c>
      <c r="G9" s="183">
        <f t="shared" si="1"/>
        <v>16074359</v>
      </c>
      <c r="H9" s="183">
        <v>15132187</v>
      </c>
      <c r="I9" s="222">
        <f t="shared" si="2"/>
        <v>942172</v>
      </c>
    </row>
    <row r="10" spans="1:9" s="41" customFormat="1" ht="22.5" customHeight="1">
      <c r="A10" s="42" t="s">
        <v>22</v>
      </c>
      <c r="B10" s="185">
        <v>43531467</v>
      </c>
      <c r="C10" s="183" t="s">
        <v>163</v>
      </c>
      <c r="D10" s="183">
        <v>-5683932</v>
      </c>
      <c r="E10" s="159">
        <f t="shared" si="0"/>
        <v>37847535</v>
      </c>
      <c r="F10" s="186">
        <v>0</v>
      </c>
      <c r="G10" s="183">
        <f t="shared" si="1"/>
        <v>37847535</v>
      </c>
      <c r="H10" s="183">
        <v>49580500</v>
      </c>
      <c r="I10" s="222">
        <f t="shared" si="2"/>
        <v>-11732965</v>
      </c>
    </row>
    <row r="11" spans="1:9" s="41" customFormat="1" ht="22.5" customHeight="1">
      <c r="A11" s="42" t="s">
        <v>23</v>
      </c>
      <c r="B11" s="185">
        <v>553555687</v>
      </c>
      <c r="C11" s="183">
        <v>177360117</v>
      </c>
      <c r="D11" s="183">
        <v>-20685885</v>
      </c>
      <c r="E11" s="159">
        <f t="shared" si="0"/>
        <v>710229919</v>
      </c>
      <c r="F11" s="183">
        <v>8158131</v>
      </c>
      <c r="G11" s="183">
        <f>F11+E11</f>
        <v>718388050</v>
      </c>
      <c r="H11" s="183">
        <v>726004810</v>
      </c>
      <c r="I11" s="222">
        <f t="shared" si="2"/>
        <v>-7616760</v>
      </c>
    </row>
    <row r="12" spans="1:9" s="41" customFormat="1" ht="22.5" customHeight="1">
      <c r="A12" s="42" t="s">
        <v>654</v>
      </c>
      <c r="B12" s="185">
        <v>1016247687</v>
      </c>
      <c r="C12" s="183" t="s">
        <v>163</v>
      </c>
      <c r="D12" s="183">
        <v>3025424</v>
      </c>
      <c r="E12" s="159">
        <f t="shared" si="0"/>
        <v>1019273111</v>
      </c>
      <c r="F12" s="186">
        <v>0</v>
      </c>
      <c r="G12" s="183">
        <f t="shared" si="1"/>
        <v>1019273111</v>
      </c>
      <c r="H12" s="183">
        <v>997042755</v>
      </c>
      <c r="I12" s="222">
        <f t="shared" si="2"/>
        <v>22230356</v>
      </c>
    </row>
    <row r="13" spans="1:9" ht="22.5" customHeight="1">
      <c r="A13" s="130" t="s">
        <v>32</v>
      </c>
      <c r="B13" s="132">
        <f>SUM(B6:B12)</f>
        <v>3347202330</v>
      </c>
      <c r="C13" s="132">
        <f>SUM(C6:C12)</f>
        <v>177360117</v>
      </c>
      <c r="D13" s="132">
        <f t="shared" ref="D13:I13" si="3">SUM(D6:D12)</f>
        <v>-33803288</v>
      </c>
      <c r="E13" s="132">
        <f t="shared" si="3"/>
        <v>3490759159</v>
      </c>
      <c r="F13" s="189">
        <f t="shared" si="3"/>
        <v>8659975</v>
      </c>
      <c r="G13" s="132">
        <f t="shared" si="3"/>
        <v>3499419134</v>
      </c>
      <c r="H13" s="132">
        <f t="shared" si="3"/>
        <v>3533042561</v>
      </c>
      <c r="I13" s="132">
        <f t="shared" si="3"/>
        <v>-33623427</v>
      </c>
    </row>
    <row r="14" spans="1:9" ht="3" customHeight="1">
      <c r="A14" s="43"/>
      <c r="B14" s="62"/>
      <c r="C14" s="63"/>
      <c r="D14" s="62"/>
      <c r="E14" s="62"/>
      <c r="F14" s="62"/>
      <c r="G14" s="62"/>
      <c r="H14" s="62"/>
      <c r="I14" s="62"/>
    </row>
    <row r="15" spans="1:9" ht="22.5" customHeight="1">
      <c r="A15" s="130" t="s">
        <v>24</v>
      </c>
      <c r="B15" s="183">
        <v>200000000</v>
      </c>
      <c r="C15" s="183" t="s">
        <v>163</v>
      </c>
      <c r="D15" s="183">
        <v>33803288</v>
      </c>
      <c r="E15" s="185">
        <f>SUM(B15:D15)</f>
        <v>233803288</v>
      </c>
      <c r="F15" s="183">
        <v>21000000</v>
      </c>
      <c r="G15" s="183">
        <f>F15+E15</f>
        <v>254803288</v>
      </c>
      <c r="H15" s="183">
        <v>219914638</v>
      </c>
      <c r="I15" s="183">
        <f>G15-H15</f>
        <v>34888650</v>
      </c>
    </row>
    <row r="16" spans="1:9" ht="3" customHeight="1">
      <c r="A16" s="43"/>
      <c r="B16" s="64"/>
      <c r="C16" s="63"/>
      <c r="D16" s="65"/>
      <c r="E16" s="64"/>
      <c r="F16" s="64"/>
      <c r="G16" s="64"/>
      <c r="H16" s="64"/>
      <c r="I16" s="64"/>
    </row>
    <row r="17" spans="1:9" ht="22.5" customHeight="1">
      <c r="A17" s="130" t="s">
        <v>33</v>
      </c>
      <c r="B17" s="132">
        <f>SUM(B13:B15)</f>
        <v>3547202330</v>
      </c>
      <c r="C17" s="189">
        <f>SUM(C13:C15)</f>
        <v>177360117</v>
      </c>
      <c r="D17" s="133">
        <f t="shared" ref="D17:I17" si="4">SUM(D13:D15)</f>
        <v>0</v>
      </c>
      <c r="E17" s="132">
        <f t="shared" si="4"/>
        <v>3724562447</v>
      </c>
      <c r="F17" s="132">
        <f t="shared" si="4"/>
        <v>29659975</v>
      </c>
      <c r="G17" s="132">
        <f t="shared" si="4"/>
        <v>3754222422</v>
      </c>
      <c r="H17" s="132">
        <f t="shared" si="4"/>
        <v>3752957199</v>
      </c>
      <c r="I17" s="132">
        <f t="shared" si="4"/>
        <v>1265223</v>
      </c>
    </row>
    <row r="18" spans="1:9" ht="18.75">
      <c r="A18" s="86"/>
      <c r="B18" s="44"/>
      <c r="C18" s="44"/>
      <c r="D18" s="270"/>
      <c r="E18" s="270"/>
      <c r="F18" s="270"/>
      <c r="G18" s="270"/>
      <c r="H18" s="92"/>
      <c r="I18" s="92"/>
    </row>
    <row r="19" spans="1:9" ht="16.5">
      <c r="A19" s="45"/>
    </row>
    <row r="20" spans="1:9" ht="18.75">
      <c r="B20" s="47"/>
      <c r="C20" s="47"/>
      <c r="D20" s="91"/>
      <c r="E20" s="91"/>
      <c r="F20" s="47"/>
      <c r="G20" s="47"/>
      <c r="H20" s="47"/>
      <c r="I20" s="47"/>
    </row>
  </sheetData>
  <mergeCells count="2">
    <mergeCell ref="D18:G18"/>
    <mergeCell ref="A1:I1"/>
  </mergeCells>
  <phoneticPr fontId="0" type="noConversion"/>
  <pageMargins left="0.28999999999999998" right="0.33333333333333298" top="0.82291666666666696" bottom="0.74" header="0.25" footer="0.5"/>
  <pageSetup paperSize="9" orientation="landscape" horizontalDpi="300" verticalDpi="300" r:id="rId1"/>
  <headerFooter>
    <oddHeader xml:space="preserve">&amp;R&amp;"Times New Roman,Regular"Kingdom of Bahrain
Consolidated Final Account
For The Year Ended 31 December 2020
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64"/>
  <sheetViews>
    <sheetView view="pageBreakPreview" zoomScaleNormal="100" zoomScaleSheetLayoutView="100" zoomScalePageLayoutView="112" workbookViewId="0">
      <selection sqref="A1:H1"/>
    </sheetView>
  </sheetViews>
  <sheetFormatPr defaultRowHeight="12.75"/>
  <cols>
    <col min="1" max="1" width="71.42578125" bestFit="1" customWidth="1"/>
    <col min="2" max="2" width="12.140625" bestFit="1" customWidth="1"/>
    <col min="3" max="3" width="8.5703125" hidden="1" customWidth="1"/>
    <col min="4" max="4" width="11.28515625" bestFit="1" customWidth="1"/>
    <col min="5" max="5" width="11.28515625" customWidth="1"/>
    <col min="6" max="6" width="12" bestFit="1" customWidth="1"/>
    <col min="7" max="7" width="9.7109375" hidden="1" customWidth="1"/>
    <col min="8" max="8" width="12" hidden="1" customWidth="1"/>
  </cols>
  <sheetData>
    <row r="1" spans="1:8" ht="21.75" customHeight="1">
      <c r="A1" s="271" t="s">
        <v>1121</v>
      </c>
      <c r="B1" s="272"/>
      <c r="C1" s="272"/>
      <c r="D1" s="272"/>
      <c r="E1" s="272"/>
      <c r="F1" s="272"/>
      <c r="G1" s="272"/>
      <c r="H1" s="273"/>
    </row>
    <row r="2" spans="1:8" ht="15" customHeight="1">
      <c r="H2" s="39" t="s">
        <v>49</v>
      </c>
    </row>
    <row r="3" spans="1:8" ht="72">
      <c r="A3" s="60" t="s">
        <v>658</v>
      </c>
      <c r="B3" s="60" t="s">
        <v>69</v>
      </c>
      <c r="C3" s="107" t="s">
        <v>354</v>
      </c>
      <c r="D3" s="60" t="s">
        <v>58</v>
      </c>
      <c r="E3" s="60" t="s">
        <v>611</v>
      </c>
      <c r="F3" s="60" t="s">
        <v>37</v>
      </c>
      <c r="G3" s="70" t="s">
        <v>743</v>
      </c>
      <c r="H3" s="60" t="s">
        <v>38</v>
      </c>
    </row>
    <row r="4" spans="1:8">
      <c r="A4" s="15"/>
      <c r="B4" s="15"/>
      <c r="C4" s="14"/>
      <c r="D4" s="14"/>
      <c r="E4" s="14"/>
      <c r="F4" s="14"/>
      <c r="G4" s="48"/>
      <c r="H4" s="15"/>
    </row>
    <row r="5" spans="1:8" s="97" customFormat="1" ht="18" customHeight="1">
      <c r="A5" s="108" t="s">
        <v>1025</v>
      </c>
      <c r="B5" s="96">
        <f t="shared" ref="B5:H5" si="0">SUM(B6:B45)</f>
        <v>884126000</v>
      </c>
      <c r="C5" s="96">
        <f t="shared" si="0"/>
        <v>0</v>
      </c>
      <c r="D5" s="96">
        <f t="shared" si="0"/>
        <v>10217651</v>
      </c>
      <c r="E5" s="96">
        <f t="shared" si="0"/>
        <v>8158131</v>
      </c>
      <c r="F5" s="96">
        <f t="shared" si="0"/>
        <v>902501782</v>
      </c>
      <c r="G5" s="96">
        <f t="shared" si="0"/>
        <v>0</v>
      </c>
      <c r="H5" s="96">
        <f t="shared" si="0"/>
        <v>654263034</v>
      </c>
    </row>
    <row r="6" spans="1:8">
      <c r="A6" s="89" t="s">
        <v>1026</v>
      </c>
      <c r="B6" s="94">
        <v>18069000</v>
      </c>
      <c r="C6" s="95">
        <v>0</v>
      </c>
      <c r="D6" s="95">
        <v>0</v>
      </c>
      <c r="E6" s="95">
        <v>0</v>
      </c>
      <c r="F6" s="94">
        <v>18069000</v>
      </c>
      <c r="G6" s="95">
        <v>0</v>
      </c>
      <c r="H6" s="94">
        <v>18128000</v>
      </c>
    </row>
    <row r="7" spans="1:8">
      <c r="A7" s="89" t="s">
        <v>1027</v>
      </c>
      <c r="B7" s="94">
        <v>3208000</v>
      </c>
      <c r="C7" s="95">
        <v>0</v>
      </c>
      <c r="D7" s="95">
        <v>0</v>
      </c>
      <c r="E7" s="95">
        <v>0</v>
      </c>
      <c r="F7" s="94">
        <v>3208000</v>
      </c>
      <c r="G7" s="95">
        <v>0</v>
      </c>
      <c r="H7" s="94">
        <v>1860000</v>
      </c>
    </row>
    <row r="8" spans="1:8">
      <c r="A8" s="89" t="s">
        <v>1028</v>
      </c>
      <c r="B8" s="94">
        <v>2868000</v>
      </c>
      <c r="C8" s="95">
        <v>0</v>
      </c>
      <c r="D8" s="94">
        <v>353892</v>
      </c>
      <c r="E8" s="95">
        <v>0</v>
      </c>
      <c r="F8" s="94">
        <v>3221892</v>
      </c>
      <c r="G8" s="95">
        <v>0</v>
      </c>
      <c r="H8" s="94">
        <v>3505160</v>
      </c>
    </row>
    <row r="9" spans="1:8">
      <c r="A9" s="89" t="s">
        <v>1029</v>
      </c>
      <c r="B9" s="94">
        <v>556000</v>
      </c>
      <c r="C9" s="95">
        <v>0</v>
      </c>
      <c r="D9" s="95">
        <v>31572</v>
      </c>
      <c r="E9" s="95">
        <v>0</v>
      </c>
      <c r="F9" s="94">
        <v>587572</v>
      </c>
      <c r="G9" s="95">
        <v>0</v>
      </c>
      <c r="H9" s="94">
        <v>612000</v>
      </c>
    </row>
    <row r="10" spans="1:8">
      <c r="A10" s="89" t="s">
        <v>1030</v>
      </c>
      <c r="B10" s="94">
        <v>452000</v>
      </c>
      <c r="C10" s="95">
        <v>0</v>
      </c>
      <c r="D10" s="95">
        <v>190000</v>
      </c>
      <c r="E10" s="95">
        <v>0</v>
      </c>
      <c r="F10" s="94">
        <v>642000</v>
      </c>
      <c r="G10" s="95">
        <v>0</v>
      </c>
      <c r="H10" s="94">
        <v>565000</v>
      </c>
    </row>
    <row r="11" spans="1:8">
      <c r="A11" s="89" t="s">
        <v>1031</v>
      </c>
      <c r="B11" s="94">
        <v>1138000</v>
      </c>
      <c r="C11" s="95">
        <v>0</v>
      </c>
      <c r="D11" s="95">
        <v>0</v>
      </c>
      <c r="E11" s="95">
        <v>0</v>
      </c>
      <c r="F11" s="94">
        <v>1138000</v>
      </c>
      <c r="G11" s="95">
        <v>0</v>
      </c>
      <c r="H11" s="94">
        <v>1451000</v>
      </c>
    </row>
    <row r="12" spans="1:8">
      <c r="A12" s="89" t="s">
        <v>160</v>
      </c>
      <c r="B12" s="94">
        <v>2202000</v>
      </c>
      <c r="C12" s="95">
        <v>0</v>
      </c>
      <c r="D12" s="95">
        <v>84000</v>
      </c>
      <c r="E12" s="95">
        <v>0</v>
      </c>
      <c r="F12" s="94">
        <v>2286000</v>
      </c>
      <c r="G12" s="95">
        <v>0</v>
      </c>
      <c r="H12" s="94">
        <v>2483000</v>
      </c>
    </row>
    <row r="13" spans="1:8">
      <c r="A13" s="89" t="s">
        <v>1032</v>
      </c>
      <c r="B13" s="94">
        <v>1321000</v>
      </c>
      <c r="C13" s="95">
        <v>0</v>
      </c>
      <c r="D13" s="95">
        <v>0</v>
      </c>
      <c r="E13" s="95">
        <v>0</v>
      </c>
      <c r="F13" s="94">
        <v>1321000</v>
      </c>
      <c r="G13" s="95">
        <v>0</v>
      </c>
      <c r="H13" s="94">
        <v>1377708</v>
      </c>
    </row>
    <row r="14" spans="1:8">
      <c r="A14" s="89" t="s">
        <v>55</v>
      </c>
      <c r="B14" s="94">
        <v>9427000</v>
      </c>
      <c r="C14" s="95">
        <v>0</v>
      </c>
      <c r="D14" s="95">
        <v>-481200</v>
      </c>
      <c r="E14" s="95">
        <v>0</v>
      </c>
      <c r="F14" s="94">
        <v>8945800</v>
      </c>
      <c r="G14" s="95">
        <v>0</v>
      </c>
      <c r="H14" s="94">
        <v>9328000</v>
      </c>
    </row>
    <row r="15" spans="1:8">
      <c r="A15" s="89" t="s">
        <v>1033</v>
      </c>
      <c r="B15" s="94">
        <v>10888000</v>
      </c>
      <c r="C15" s="95">
        <v>0</v>
      </c>
      <c r="D15" s="95">
        <v>-653400</v>
      </c>
      <c r="E15" s="95">
        <v>0</v>
      </c>
      <c r="F15" s="94">
        <v>10234600</v>
      </c>
      <c r="G15" s="95">
        <v>0</v>
      </c>
      <c r="H15" s="94">
        <v>10187000</v>
      </c>
    </row>
    <row r="16" spans="1:8">
      <c r="A16" s="89" t="s">
        <v>59</v>
      </c>
      <c r="B16" s="94">
        <v>5264000</v>
      </c>
      <c r="C16" s="95">
        <v>0</v>
      </c>
      <c r="D16" s="95">
        <v>0</v>
      </c>
      <c r="E16" s="95">
        <v>0</v>
      </c>
      <c r="F16" s="94">
        <v>5264000</v>
      </c>
      <c r="G16" s="95">
        <v>0</v>
      </c>
      <c r="H16" s="94">
        <v>5400000</v>
      </c>
    </row>
    <row r="17" spans="1:8">
      <c r="A17" s="89" t="s">
        <v>1100</v>
      </c>
      <c r="B17" s="94">
        <v>7570000</v>
      </c>
      <c r="C17" s="95">
        <v>0</v>
      </c>
      <c r="D17" s="94">
        <v>3000000</v>
      </c>
      <c r="E17" s="95">
        <v>0</v>
      </c>
      <c r="F17" s="94">
        <v>10570000</v>
      </c>
      <c r="G17" s="95">
        <v>0</v>
      </c>
      <c r="H17" s="94">
        <v>9030362</v>
      </c>
    </row>
    <row r="18" spans="1:8">
      <c r="A18" s="89" t="s">
        <v>42</v>
      </c>
      <c r="B18" s="94">
        <v>38849000</v>
      </c>
      <c r="C18" s="95">
        <v>0</v>
      </c>
      <c r="D18" s="95">
        <v>0</v>
      </c>
      <c r="E18" s="95">
        <v>0</v>
      </c>
      <c r="F18" s="94">
        <v>38849000</v>
      </c>
      <c r="G18" s="95">
        <v>0</v>
      </c>
      <c r="H18" s="94">
        <v>29249119</v>
      </c>
    </row>
    <row r="19" spans="1:8">
      <c r="A19" s="89" t="s">
        <v>355</v>
      </c>
      <c r="B19" s="94">
        <v>11000000</v>
      </c>
      <c r="C19" s="95">
        <v>0</v>
      </c>
      <c r="D19" s="95">
        <v>-69565</v>
      </c>
      <c r="E19" s="95">
        <v>0</v>
      </c>
      <c r="F19" s="94">
        <v>10930435</v>
      </c>
      <c r="G19" s="95">
        <v>0</v>
      </c>
      <c r="H19" s="94">
        <v>10870434</v>
      </c>
    </row>
    <row r="20" spans="1:8" s="97" customFormat="1" ht="18" customHeight="1">
      <c r="A20" s="89" t="s">
        <v>1034</v>
      </c>
      <c r="B20" s="94">
        <v>3500000</v>
      </c>
      <c r="C20" s="95">
        <v>0</v>
      </c>
      <c r="D20" s="95">
        <v>-295699</v>
      </c>
      <c r="E20" s="95">
        <v>0</v>
      </c>
      <c r="F20" s="94">
        <v>3204301</v>
      </c>
      <c r="G20" s="95">
        <v>0</v>
      </c>
      <c r="H20" s="94">
        <v>5000000</v>
      </c>
    </row>
    <row r="21" spans="1:8">
      <c r="A21" s="89" t="s">
        <v>1035</v>
      </c>
      <c r="B21" s="94">
        <v>2239000</v>
      </c>
      <c r="C21" s="95">
        <v>0</v>
      </c>
      <c r="D21" s="95">
        <v>-1658483</v>
      </c>
      <c r="E21" s="95">
        <v>0</v>
      </c>
      <c r="F21" s="94">
        <v>580517</v>
      </c>
      <c r="G21" s="95">
        <v>0</v>
      </c>
      <c r="H21" s="94">
        <v>1802000</v>
      </c>
    </row>
    <row r="22" spans="1:8">
      <c r="A22" s="89" t="s">
        <v>46</v>
      </c>
      <c r="B22" s="94">
        <v>5567000</v>
      </c>
      <c r="C22" s="95">
        <v>0</v>
      </c>
      <c r="D22" s="95">
        <v>527271</v>
      </c>
      <c r="E22" s="95">
        <v>0</v>
      </c>
      <c r="F22" s="94">
        <v>6094271</v>
      </c>
      <c r="G22" s="95">
        <v>0</v>
      </c>
      <c r="H22" s="94">
        <v>6398000</v>
      </c>
    </row>
    <row r="23" spans="1:8">
      <c r="A23" s="89" t="s">
        <v>1036</v>
      </c>
      <c r="B23" s="94">
        <v>11378000</v>
      </c>
      <c r="C23" s="95">
        <v>0</v>
      </c>
      <c r="D23" s="95">
        <v>518854</v>
      </c>
      <c r="E23" s="95" t="s">
        <v>163</v>
      </c>
      <c r="F23" s="94">
        <v>11896854</v>
      </c>
      <c r="G23" s="95"/>
      <c r="H23" s="94">
        <v>12375000</v>
      </c>
    </row>
    <row r="24" spans="1:8">
      <c r="A24" s="89" t="s">
        <v>51</v>
      </c>
      <c r="B24" s="94">
        <v>7572000</v>
      </c>
      <c r="C24" s="95">
        <v>0</v>
      </c>
      <c r="D24" s="95">
        <v>0</v>
      </c>
      <c r="E24" s="95">
        <v>0</v>
      </c>
      <c r="F24" s="94">
        <v>7572000</v>
      </c>
      <c r="G24" s="95">
        <v>0</v>
      </c>
      <c r="H24" s="94">
        <v>8215000</v>
      </c>
    </row>
    <row r="25" spans="1:8">
      <c r="A25" s="89" t="s">
        <v>813</v>
      </c>
      <c r="B25" s="94">
        <v>936000</v>
      </c>
      <c r="C25" s="95">
        <v>0</v>
      </c>
      <c r="D25" s="94">
        <v>350000</v>
      </c>
      <c r="E25" s="95">
        <v>0</v>
      </c>
      <c r="F25" s="94">
        <v>1286000</v>
      </c>
      <c r="G25" s="95">
        <v>0</v>
      </c>
      <c r="H25" s="94">
        <v>1052438</v>
      </c>
    </row>
    <row r="26" spans="1:8">
      <c r="A26" s="89" t="s">
        <v>1213</v>
      </c>
      <c r="B26" s="94">
        <v>5000000</v>
      </c>
      <c r="C26" s="95"/>
      <c r="D26" s="95">
        <v>0</v>
      </c>
      <c r="E26" s="95" t="s">
        <v>163</v>
      </c>
      <c r="F26" s="94">
        <v>5000000</v>
      </c>
      <c r="G26" s="95"/>
      <c r="H26" s="94"/>
    </row>
    <row r="27" spans="1:8">
      <c r="A27" s="89" t="s">
        <v>1392</v>
      </c>
      <c r="B27" s="95">
        <v>0</v>
      </c>
      <c r="C27" s="95"/>
      <c r="D27" s="94">
        <v>1000000</v>
      </c>
      <c r="E27" s="95" t="s">
        <v>163</v>
      </c>
      <c r="F27" s="94">
        <v>1000000</v>
      </c>
      <c r="G27" s="95"/>
      <c r="H27" s="94"/>
    </row>
    <row r="28" spans="1:8">
      <c r="A28" s="89" t="s">
        <v>1220</v>
      </c>
      <c r="B28" s="94">
        <v>990000</v>
      </c>
      <c r="C28" s="95"/>
      <c r="D28" s="95">
        <v>0</v>
      </c>
      <c r="E28" s="95" t="s">
        <v>163</v>
      </c>
      <c r="F28" s="94">
        <v>990000</v>
      </c>
      <c r="G28" s="95"/>
      <c r="H28" s="94"/>
    </row>
    <row r="29" spans="1:8">
      <c r="A29" s="89" t="s">
        <v>1037</v>
      </c>
      <c r="B29" s="94">
        <v>830000</v>
      </c>
      <c r="C29" s="95">
        <v>0</v>
      </c>
      <c r="D29" s="95">
        <v>-49800</v>
      </c>
      <c r="E29" s="95" t="s">
        <v>163</v>
      </c>
      <c r="F29" s="94">
        <v>780200</v>
      </c>
      <c r="G29" s="95">
        <v>0</v>
      </c>
      <c r="H29" s="94">
        <v>868000</v>
      </c>
    </row>
    <row r="30" spans="1:8">
      <c r="A30" s="89" t="s">
        <v>1038</v>
      </c>
      <c r="B30" s="94">
        <v>1604000</v>
      </c>
      <c r="C30" s="95">
        <v>0</v>
      </c>
      <c r="D30" s="95">
        <v>138619</v>
      </c>
      <c r="E30" s="95">
        <v>0</v>
      </c>
      <c r="F30" s="94">
        <v>1742619</v>
      </c>
      <c r="G30" s="95">
        <v>0</v>
      </c>
      <c r="H30" s="94">
        <v>2215782</v>
      </c>
    </row>
    <row r="31" spans="1:8">
      <c r="A31" s="89" t="s">
        <v>904</v>
      </c>
      <c r="B31" s="94">
        <v>1188000</v>
      </c>
      <c r="C31" s="95">
        <v>0</v>
      </c>
      <c r="D31" s="95" t="s">
        <v>163</v>
      </c>
      <c r="E31" s="95" t="s">
        <v>163</v>
      </c>
      <c r="F31" s="94">
        <v>1188000</v>
      </c>
      <c r="G31" s="95">
        <v>0</v>
      </c>
      <c r="H31" s="94">
        <v>1302000</v>
      </c>
    </row>
    <row r="32" spans="1:8">
      <c r="A32" s="89" t="s">
        <v>1039</v>
      </c>
      <c r="B32" s="94">
        <v>3779000</v>
      </c>
      <c r="C32" s="95">
        <v>0</v>
      </c>
      <c r="D32" s="95">
        <v>0</v>
      </c>
      <c r="E32" s="95">
        <v>0</v>
      </c>
      <c r="F32" s="94">
        <v>3779000</v>
      </c>
      <c r="G32" s="95">
        <v>0</v>
      </c>
      <c r="H32" s="94">
        <v>4512901</v>
      </c>
    </row>
    <row r="33" spans="1:8">
      <c r="A33" s="89" t="s">
        <v>56</v>
      </c>
      <c r="B33" s="94">
        <v>2422000</v>
      </c>
      <c r="C33" s="95">
        <v>0</v>
      </c>
      <c r="D33" s="95">
        <v>0</v>
      </c>
      <c r="E33" s="95">
        <v>0</v>
      </c>
      <c r="F33" s="94">
        <v>2422000</v>
      </c>
      <c r="G33" s="95">
        <v>0</v>
      </c>
      <c r="H33" s="94">
        <v>3162000</v>
      </c>
    </row>
    <row r="34" spans="1:8" s="97" customFormat="1" ht="18" customHeight="1">
      <c r="A34" s="89" t="s">
        <v>53</v>
      </c>
      <c r="B34" s="94">
        <v>2734000</v>
      </c>
      <c r="C34" s="95">
        <v>0</v>
      </c>
      <c r="D34" s="95">
        <v>-76000</v>
      </c>
      <c r="E34" s="95">
        <v>0</v>
      </c>
      <c r="F34" s="94">
        <v>2658000</v>
      </c>
      <c r="G34" s="95">
        <v>0</v>
      </c>
      <c r="H34" s="94">
        <v>2761000</v>
      </c>
    </row>
    <row r="35" spans="1:8">
      <c r="A35" s="89" t="s">
        <v>1040</v>
      </c>
      <c r="B35" s="94">
        <v>2734000</v>
      </c>
      <c r="C35" s="95">
        <v>0</v>
      </c>
      <c r="D35" s="95">
        <v>-76000</v>
      </c>
      <c r="E35" s="95">
        <v>0</v>
      </c>
      <c r="F35" s="94">
        <v>2658000</v>
      </c>
      <c r="G35" s="95">
        <v>0</v>
      </c>
      <c r="H35" s="94">
        <v>2761000</v>
      </c>
    </row>
    <row r="36" spans="1:8">
      <c r="A36" s="89" t="s">
        <v>1041</v>
      </c>
      <c r="B36" s="94">
        <v>75000</v>
      </c>
      <c r="C36" s="95">
        <v>0</v>
      </c>
      <c r="D36" s="95">
        <v>0</v>
      </c>
      <c r="E36" s="95">
        <v>0</v>
      </c>
      <c r="F36" s="94">
        <v>75000</v>
      </c>
      <c r="G36" s="95">
        <v>0</v>
      </c>
      <c r="H36" s="94">
        <v>76000</v>
      </c>
    </row>
    <row r="37" spans="1:8">
      <c r="A37" s="89" t="s">
        <v>1042</v>
      </c>
      <c r="B37" s="94">
        <v>697000000</v>
      </c>
      <c r="C37" s="95">
        <v>0</v>
      </c>
      <c r="D37" s="95">
        <v>-22000000</v>
      </c>
      <c r="E37" s="95">
        <v>0</v>
      </c>
      <c r="F37" s="94">
        <v>675000000</v>
      </c>
      <c r="G37" s="95">
        <v>0</v>
      </c>
      <c r="H37" s="94">
        <v>479218130</v>
      </c>
    </row>
    <row r="38" spans="1:8">
      <c r="A38" s="89" t="s">
        <v>357</v>
      </c>
      <c r="B38" s="94">
        <v>400000</v>
      </c>
      <c r="C38" s="95">
        <v>0</v>
      </c>
      <c r="D38" s="95">
        <v>0</v>
      </c>
      <c r="E38" s="95">
        <v>0</v>
      </c>
      <c r="F38" s="94">
        <v>400000</v>
      </c>
      <c r="G38" s="95">
        <v>0</v>
      </c>
      <c r="H38" s="94">
        <v>541000</v>
      </c>
    </row>
    <row r="39" spans="1:8" s="97" customFormat="1" ht="18" customHeight="1">
      <c r="A39" s="89" t="s">
        <v>1043</v>
      </c>
      <c r="B39" s="94">
        <v>750000</v>
      </c>
      <c r="C39" s="95">
        <v>0</v>
      </c>
      <c r="D39" s="95">
        <v>0</v>
      </c>
      <c r="E39" s="95">
        <v>0</v>
      </c>
      <c r="F39" s="94">
        <v>750000</v>
      </c>
      <c r="G39" s="95">
        <v>0</v>
      </c>
      <c r="H39" s="94">
        <v>2656000</v>
      </c>
    </row>
    <row r="40" spans="1:8">
      <c r="A40" s="89" t="s">
        <v>741</v>
      </c>
      <c r="B40" s="94">
        <v>11500000</v>
      </c>
      <c r="C40" s="95">
        <v>0</v>
      </c>
      <c r="D40" s="94">
        <v>7268344</v>
      </c>
      <c r="E40" s="94">
        <v>5646918</v>
      </c>
      <c r="F40" s="95">
        <v>24415262</v>
      </c>
      <c r="G40" s="95">
        <v>0</v>
      </c>
      <c r="H40" s="94">
        <v>15300000</v>
      </c>
    </row>
    <row r="41" spans="1:8">
      <c r="A41" s="89" t="s">
        <v>1044</v>
      </c>
      <c r="B41" s="94">
        <v>7559000</v>
      </c>
      <c r="C41" s="95"/>
      <c r="D41" s="95">
        <v>-7559000</v>
      </c>
      <c r="E41" s="95">
        <v>0</v>
      </c>
      <c r="F41" s="95">
        <v>0</v>
      </c>
      <c r="G41" s="95"/>
      <c r="H41" s="94"/>
    </row>
    <row r="42" spans="1:8">
      <c r="A42" s="89" t="s">
        <v>1410</v>
      </c>
      <c r="B42" s="95">
        <v>0</v>
      </c>
      <c r="C42" s="95"/>
      <c r="D42" s="95">
        <v>0</v>
      </c>
      <c r="E42" s="94">
        <v>2511213</v>
      </c>
      <c r="F42" s="95">
        <v>2511213</v>
      </c>
      <c r="G42" s="95"/>
      <c r="H42" s="94"/>
    </row>
    <row r="43" spans="1:8">
      <c r="A43" s="89" t="s">
        <v>1409</v>
      </c>
      <c r="B43" s="95">
        <v>0</v>
      </c>
      <c r="C43" s="95"/>
      <c r="D43" s="94">
        <v>29288242</v>
      </c>
      <c r="E43" s="95" t="s">
        <v>163</v>
      </c>
      <c r="F43" s="95">
        <v>29288242</v>
      </c>
      <c r="G43" s="95"/>
      <c r="H43" s="94"/>
    </row>
    <row r="44" spans="1:8">
      <c r="A44" s="89" t="s">
        <v>1408</v>
      </c>
      <c r="B44" s="95">
        <v>0</v>
      </c>
      <c r="C44" s="95"/>
      <c r="D44" s="94">
        <v>386004</v>
      </c>
      <c r="E44" s="95" t="s">
        <v>163</v>
      </c>
      <c r="F44" s="95">
        <v>386004</v>
      </c>
      <c r="G44" s="95"/>
      <c r="H44" s="94"/>
    </row>
    <row r="45" spans="1:8">
      <c r="A45" s="89" t="s">
        <v>1122</v>
      </c>
      <c r="B45" s="95">
        <v>1557000</v>
      </c>
      <c r="C45" s="95"/>
      <c r="D45" s="95">
        <v>0</v>
      </c>
      <c r="E45" s="95">
        <v>0</v>
      </c>
      <c r="F45" s="94">
        <v>1557000</v>
      </c>
      <c r="G45" s="95"/>
      <c r="H45" s="94"/>
    </row>
    <row r="46" spans="1:8">
      <c r="A46" s="172" t="s">
        <v>1045</v>
      </c>
      <c r="B46" s="174">
        <f>SUM(B47:B49)</f>
        <v>524428000</v>
      </c>
      <c r="C46" s="173">
        <f t="shared" ref="C46:H46" si="1">SUM(C47:C49)</f>
        <v>0</v>
      </c>
      <c r="D46" s="175">
        <f t="shared" si="1"/>
        <v>3672250</v>
      </c>
      <c r="E46" s="174">
        <f>SUM(E47:E49)</f>
        <v>0</v>
      </c>
      <c r="F46" s="174">
        <f>SUM(F47:F49)</f>
        <v>528100250</v>
      </c>
      <c r="G46" s="173">
        <f t="shared" si="1"/>
        <v>0</v>
      </c>
      <c r="H46" s="174">
        <f t="shared" si="1"/>
        <v>522457000</v>
      </c>
    </row>
    <row r="47" spans="1:8">
      <c r="A47" s="89" t="s">
        <v>1096</v>
      </c>
      <c r="B47" s="94">
        <v>482050000</v>
      </c>
      <c r="C47" s="95">
        <v>0</v>
      </c>
      <c r="D47" s="95">
        <v>0</v>
      </c>
      <c r="E47" s="95">
        <v>0</v>
      </c>
      <c r="F47" s="94">
        <v>482050000</v>
      </c>
      <c r="G47" s="95">
        <v>0</v>
      </c>
      <c r="H47" s="94">
        <v>482050000</v>
      </c>
    </row>
    <row r="48" spans="1:8">
      <c r="A48" s="89" t="s">
        <v>1046</v>
      </c>
      <c r="B48" s="94">
        <v>284000</v>
      </c>
      <c r="C48" s="95">
        <v>0</v>
      </c>
      <c r="D48" s="95">
        <v>3672250</v>
      </c>
      <c r="E48" s="95">
        <v>0</v>
      </c>
      <c r="F48" s="94">
        <v>3956250</v>
      </c>
      <c r="G48" s="95">
        <v>0</v>
      </c>
      <c r="H48" s="94">
        <v>284000</v>
      </c>
    </row>
    <row r="49" spans="1:8" s="97" customFormat="1" ht="18" customHeight="1">
      <c r="A49" s="89" t="s">
        <v>47</v>
      </c>
      <c r="B49" s="94">
        <v>42094000</v>
      </c>
      <c r="C49" s="95">
        <v>0</v>
      </c>
      <c r="D49" s="95">
        <v>0</v>
      </c>
      <c r="E49" s="95">
        <v>0</v>
      </c>
      <c r="F49" s="94">
        <v>42094000</v>
      </c>
      <c r="G49" s="95">
        <v>0</v>
      </c>
      <c r="H49" s="94">
        <v>40123000</v>
      </c>
    </row>
    <row r="50" spans="1:8" ht="23.25" customHeight="1">
      <c r="A50" s="172" t="s">
        <v>1047</v>
      </c>
      <c r="B50" s="174">
        <f>SUM(B51:B58)</f>
        <v>442805000</v>
      </c>
      <c r="C50" s="173">
        <f t="shared" ref="C50:H50" si="2">SUM(C51:C58)</f>
        <v>0</v>
      </c>
      <c r="D50" s="174">
        <f t="shared" si="2"/>
        <v>2220562</v>
      </c>
      <c r="E50" s="174">
        <f>SUM(E51:E58)</f>
        <v>0</v>
      </c>
      <c r="F50" s="174">
        <f t="shared" si="2"/>
        <v>445025562</v>
      </c>
      <c r="G50" s="173">
        <f t="shared" si="2"/>
        <v>0</v>
      </c>
      <c r="H50" s="174">
        <f t="shared" si="2"/>
        <v>449076875</v>
      </c>
    </row>
    <row r="51" spans="1:8">
      <c r="A51" s="89" t="s">
        <v>40</v>
      </c>
      <c r="B51" s="94">
        <v>355448000</v>
      </c>
      <c r="C51" s="95">
        <v>0</v>
      </c>
      <c r="D51" s="95">
        <v>2534350</v>
      </c>
      <c r="E51" s="95">
        <v>0</v>
      </c>
      <c r="F51" s="94">
        <v>357982350</v>
      </c>
      <c r="G51" s="95">
        <v>0</v>
      </c>
      <c r="H51" s="94">
        <v>352756000</v>
      </c>
    </row>
    <row r="52" spans="1:8">
      <c r="A52" s="89" t="s">
        <v>1048</v>
      </c>
      <c r="B52" s="94">
        <v>4421000</v>
      </c>
      <c r="C52" s="95">
        <v>0</v>
      </c>
      <c r="D52" s="95">
        <v>-265260</v>
      </c>
      <c r="E52" s="95">
        <v>0</v>
      </c>
      <c r="F52" s="94">
        <v>4155740</v>
      </c>
      <c r="G52" s="95">
        <v>0</v>
      </c>
      <c r="H52" s="94">
        <v>4421000</v>
      </c>
    </row>
    <row r="53" spans="1:8">
      <c r="A53" s="89" t="s">
        <v>41</v>
      </c>
      <c r="B53" s="94">
        <v>34116000</v>
      </c>
      <c r="C53" s="95">
        <v>0</v>
      </c>
      <c r="D53" s="95">
        <v>0</v>
      </c>
      <c r="E53" s="95">
        <v>0</v>
      </c>
      <c r="F53" s="94">
        <v>34116000</v>
      </c>
      <c r="G53" s="95">
        <v>0</v>
      </c>
      <c r="H53" s="94">
        <v>41616000</v>
      </c>
    </row>
    <row r="54" spans="1:8">
      <c r="A54" s="89" t="s">
        <v>162</v>
      </c>
      <c r="B54" s="94">
        <v>19983000</v>
      </c>
      <c r="C54" s="95">
        <v>0</v>
      </c>
      <c r="D54" s="95">
        <v>3800</v>
      </c>
      <c r="E54" s="95">
        <v>0</v>
      </c>
      <c r="F54" s="94">
        <v>19986800</v>
      </c>
      <c r="G54" s="95">
        <v>0</v>
      </c>
      <c r="H54" s="94">
        <v>19957000</v>
      </c>
    </row>
    <row r="55" spans="1:8">
      <c r="A55" s="89" t="s">
        <v>664</v>
      </c>
      <c r="B55" s="94">
        <v>13064000</v>
      </c>
      <c r="C55" s="95">
        <v>0</v>
      </c>
      <c r="D55" s="95">
        <v>0</v>
      </c>
      <c r="E55" s="95">
        <v>0</v>
      </c>
      <c r="F55" s="94">
        <v>13064000</v>
      </c>
      <c r="G55" s="95">
        <v>0</v>
      </c>
      <c r="H55" s="94">
        <v>12851000</v>
      </c>
    </row>
    <row r="56" spans="1:8" s="97" customFormat="1">
      <c r="A56" s="89" t="s">
        <v>1049</v>
      </c>
      <c r="B56" s="94">
        <v>10203000</v>
      </c>
      <c r="C56" s="95">
        <v>0</v>
      </c>
      <c r="D56" s="95">
        <v>32272</v>
      </c>
      <c r="E56" s="95">
        <v>0</v>
      </c>
      <c r="F56" s="94">
        <v>10235272</v>
      </c>
      <c r="G56" s="95">
        <v>0</v>
      </c>
      <c r="H56" s="94">
        <v>11686851</v>
      </c>
    </row>
    <row r="57" spans="1:8">
      <c r="A57" s="89" t="s">
        <v>1050</v>
      </c>
      <c r="B57" s="94">
        <v>3341000</v>
      </c>
      <c r="C57" s="95">
        <v>0</v>
      </c>
      <c r="D57" s="95">
        <v>0</v>
      </c>
      <c r="E57" s="95">
        <v>0</v>
      </c>
      <c r="F57" s="94">
        <v>3341000</v>
      </c>
      <c r="G57" s="95">
        <v>0</v>
      </c>
      <c r="H57" s="94">
        <v>3498024</v>
      </c>
    </row>
    <row r="58" spans="1:8">
      <c r="A58" s="89" t="s">
        <v>1051</v>
      </c>
      <c r="B58" s="94">
        <v>2229000</v>
      </c>
      <c r="C58" s="95">
        <v>0</v>
      </c>
      <c r="D58" s="95">
        <v>-84600</v>
      </c>
      <c r="E58" s="95">
        <v>0</v>
      </c>
      <c r="F58" s="94">
        <v>2144400</v>
      </c>
      <c r="G58" s="95">
        <v>0</v>
      </c>
      <c r="H58" s="94">
        <v>2291000</v>
      </c>
    </row>
    <row r="59" spans="1:8">
      <c r="A59" s="172" t="s">
        <v>1052</v>
      </c>
      <c r="B59" s="174">
        <f t="shared" ref="B59:H59" si="3">SUM(B60:B75)</f>
        <v>260863000</v>
      </c>
      <c r="C59" s="173">
        <f t="shared" si="3"/>
        <v>0</v>
      </c>
      <c r="D59" s="174">
        <f t="shared" si="3"/>
        <v>11907495</v>
      </c>
      <c r="E59" s="174">
        <f t="shared" si="3"/>
        <v>0</v>
      </c>
      <c r="F59" s="174">
        <f t="shared" si="3"/>
        <v>272770495</v>
      </c>
      <c r="G59" s="173">
        <f t="shared" si="3"/>
        <v>0</v>
      </c>
      <c r="H59" s="174">
        <f t="shared" si="3"/>
        <v>358671487</v>
      </c>
    </row>
    <row r="60" spans="1:8">
      <c r="A60" s="89" t="s">
        <v>57</v>
      </c>
      <c r="B60" s="94">
        <v>5683000</v>
      </c>
      <c r="C60" s="95">
        <v>0</v>
      </c>
      <c r="D60" s="95">
        <v>-251400</v>
      </c>
      <c r="E60" s="95">
        <v>0</v>
      </c>
      <c r="F60" s="94">
        <v>5431600</v>
      </c>
      <c r="G60" s="95">
        <v>0</v>
      </c>
      <c r="H60" s="94">
        <v>5683000</v>
      </c>
    </row>
    <row r="61" spans="1:8">
      <c r="A61" s="89" t="s">
        <v>1053</v>
      </c>
      <c r="B61" s="94">
        <v>9876000</v>
      </c>
      <c r="C61" s="95">
        <v>0</v>
      </c>
      <c r="D61" s="95">
        <v>562298</v>
      </c>
      <c r="E61" s="95">
        <v>0</v>
      </c>
      <c r="F61" s="94">
        <v>10438298</v>
      </c>
      <c r="G61" s="95">
        <v>0</v>
      </c>
      <c r="H61" s="94">
        <v>11581665</v>
      </c>
    </row>
    <row r="62" spans="1:8">
      <c r="A62" s="89" t="s">
        <v>1054</v>
      </c>
      <c r="B62" s="94">
        <v>13088000</v>
      </c>
      <c r="C62" s="95">
        <v>0</v>
      </c>
      <c r="D62" s="95">
        <v>0</v>
      </c>
      <c r="E62" s="95">
        <v>0</v>
      </c>
      <c r="F62" s="94">
        <v>13088000</v>
      </c>
      <c r="G62" s="95">
        <v>0</v>
      </c>
      <c r="H62" s="94">
        <v>16025000</v>
      </c>
    </row>
    <row r="63" spans="1:8">
      <c r="A63" s="89" t="s">
        <v>1055</v>
      </c>
      <c r="B63" s="94">
        <v>9941000</v>
      </c>
      <c r="C63" s="95">
        <v>0</v>
      </c>
      <c r="D63" s="95">
        <v>-793460</v>
      </c>
      <c r="E63" s="95">
        <v>0</v>
      </c>
      <c r="F63" s="95">
        <v>9147540</v>
      </c>
      <c r="G63" s="95">
        <v>0</v>
      </c>
      <c r="H63" s="95">
        <v>8864000</v>
      </c>
    </row>
    <row r="64" spans="1:8">
      <c r="A64" s="89" t="s">
        <v>836</v>
      </c>
      <c r="B64" s="94">
        <v>168000</v>
      </c>
      <c r="C64" s="95">
        <v>0</v>
      </c>
      <c r="D64" s="94">
        <v>46987</v>
      </c>
      <c r="E64" s="95">
        <v>0</v>
      </c>
      <c r="F64" s="94">
        <v>214987</v>
      </c>
      <c r="G64" s="95">
        <v>0</v>
      </c>
      <c r="H64" s="94">
        <v>226000</v>
      </c>
    </row>
    <row r="65" spans="1:8">
      <c r="A65" s="89" t="s">
        <v>45</v>
      </c>
      <c r="B65" s="94">
        <v>1605000</v>
      </c>
      <c r="C65" s="95">
        <v>0</v>
      </c>
      <c r="D65" s="95">
        <v>0</v>
      </c>
      <c r="E65" s="95">
        <v>0</v>
      </c>
      <c r="F65" s="94">
        <v>1605000</v>
      </c>
      <c r="G65" s="95">
        <v>0</v>
      </c>
      <c r="H65" s="94">
        <v>2223530</v>
      </c>
    </row>
    <row r="66" spans="1:8">
      <c r="A66" s="89" t="s">
        <v>1118</v>
      </c>
      <c r="B66" s="94">
        <v>232000</v>
      </c>
      <c r="C66" s="95">
        <v>0</v>
      </c>
      <c r="D66" s="95">
        <v>0</v>
      </c>
      <c r="E66" s="95">
        <v>0</v>
      </c>
      <c r="F66" s="94">
        <v>232000</v>
      </c>
      <c r="G66" s="95">
        <v>0</v>
      </c>
      <c r="H66" s="94">
        <v>249000</v>
      </c>
    </row>
    <row r="67" spans="1:8">
      <c r="A67" s="89" t="s">
        <v>1221</v>
      </c>
      <c r="B67" s="94">
        <v>141000000</v>
      </c>
      <c r="C67" s="95">
        <v>0</v>
      </c>
      <c r="D67" s="95">
        <v>13481226</v>
      </c>
      <c r="E67" s="95">
        <v>0</v>
      </c>
      <c r="F67" s="94">
        <v>154481226</v>
      </c>
      <c r="G67" s="95">
        <v>0</v>
      </c>
      <c r="H67" s="94">
        <v>229635000</v>
      </c>
    </row>
    <row r="68" spans="1:8">
      <c r="A68" s="89" t="s">
        <v>1056</v>
      </c>
      <c r="B68" s="94">
        <v>42220000</v>
      </c>
      <c r="C68" s="95">
        <v>0</v>
      </c>
      <c r="D68" s="95">
        <v>0</v>
      </c>
      <c r="E68" s="95">
        <v>0</v>
      </c>
      <c r="F68" s="94">
        <v>42220000</v>
      </c>
      <c r="G68" s="95">
        <v>0</v>
      </c>
      <c r="H68" s="94">
        <v>45623458</v>
      </c>
    </row>
    <row r="69" spans="1:8">
      <c r="A69" s="89" t="s">
        <v>1057</v>
      </c>
      <c r="B69" s="94">
        <v>28547000</v>
      </c>
      <c r="C69" s="95">
        <v>0</v>
      </c>
      <c r="D69" s="95">
        <v>594626</v>
      </c>
      <c r="E69" s="95">
        <v>0</v>
      </c>
      <c r="F69" s="94">
        <v>29141626</v>
      </c>
      <c r="G69" s="95">
        <v>0</v>
      </c>
      <c r="H69" s="94">
        <v>32694834</v>
      </c>
    </row>
    <row r="70" spans="1:8">
      <c r="A70" s="89" t="s">
        <v>1058</v>
      </c>
      <c r="B70" s="94">
        <v>2500000</v>
      </c>
      <c r="C70" s="95">
        <v>0</v>
      </c>
      <c r="D70" s="95">
        <v>-2169565</v>
      </c>
      <c r="E70" s="95">
        <v>0</v>
      </c>
      <c r="F70" s="94">
        <v>330435</v>
      </c>
      <c r="G70" s="95">
        <v>0</v>
      </c>
      <c r="H70" s="94">
        <v>551000</v>
      </c>
    </row>
    <row r="71" spans="1:8">
      <c r="A71" s="89" t="s">
        <v>1059</v>
      </c>
      <c r="B71" s="94">
        <v>1268000</v>
      </c>
      <c r="C71" s="95">
        <v>0</v>
      </c>
      <c r="D71" s="95">
        <v>518183</v>
      </c>
      <c r="E71" s="95">
        <v>0</v>
      </c>
      <c r="F71" s="94">
        <v>1786183</v>
      </c>
      <c r="G71" s="95">
        <v>0</v>
      </c>
      <c r="H71" s="94">
        <v>1771000</v>
      </c>
    </row>
    <row r="72" spans="1:8">
      <c r="A72" s="89" t="s">
        <v>1060</v>
      </c>
      <c r="B72" s="94">
        <v>1244000</v>
      </c>
      <c r="C72" s="95">
        <v>0</v>
      </c>
      <c r="D72" s="95">
        <v>66200</v>
      </c>
      <c r="E72" s="95">
        <v>0</v>
      </c>
      <c r="F72" s="94">
        <v>1310200</v>
      </c>
      <c r="G72" s="95">
        <v>0</v>
      </c>
      <c r="H72" s="94">
        <v>1300000</v>
      </c>
    </row>
    <row r="73" spans="1:8">
      <c r="A73" s="89" t="s">
        <v>1061</v>
      </c>
      <c r="B73" s="94">
        <v>2460000</v>
      </c>
      <c r="C73" s="95">
        <v>0</v>
      </c>
      <c r="D73" s="95">
        <v>-147600</v>
      </c>
      <c r="E73" s="95">
        <v>0</v>
      </c>
      <c r="F73" s="94">
        <v>2312400</v>
      </c>
      <c r="G73" s="95">
        <v>0</v>
      </c>
      <c r="H73" s="94">
        <v>2000000</v>
      </c>
    </row>
    <row r="74" spans="1:8">
      <c r="A74" s="89" t="s">
        <v>1062</v>
      </c>
      <c r="B74" s="94">
        <v>1031000</v>
      </c>
      <c r="C74" s="95"/>
      <c r="D74" s="95">
        <v>0</v>
      </c>
      <c r="E74" s="95">
        <v>0</v>
      </c>
      <c r="F74" s="94">
        <v>1031000</v>
      </c>
      <c r="G74" s="95"/>
      <c r="H74" s="94"/>
    </row>
    <row r="75" spans="1:8">
      <c r="A75" s="89" t="s">
        <v>1411</v>
      </c>
      <c r="B75" s="95">
        <v>0</v>
      </c>
      <c r="C75" s="95">
        <v>0</v>
      </c>
      <c r="D75" s="95">
        <v>0</v>
      </c>
      <c r="E75" s="95">
        <v>0</v>
      </c>
      <c r="F75" s="94">
        <v>0</v>
      </c>
      <c r="G75" s="95">
        <v>0</v>
      </c>
      <c r="H75" s="94">
        <v>244000</v>
      </c>
    </row>
    <row r="76" spans="1:8">
      <c r="A76" s="172" t="s">
        <v>1063</v>
      </c>
      <c r="B76" s="174">
        <f>SUM(B77)</f>
        <v>4615000</v>
      </c>
      <c r="C76" s="173">
        <f t="shared" ref="C76:H76" si="4">SUM(C77)</f>
        <v>0</v>
      </c>
      <c r="D76" s="174">
        <f t="shared" si="4"/>
        <v>0</v>
      </c>
      <c r="E76" s="174">
        <f>SUM(E77)</f>
        <v>0</v>
      </c>
      <c r="F76" s="174">
        <f t="shared" si="4"/>
        <v>4615000</v>
      </c>
      <c r="G76" s="173">
        <f t="shared" si="4"/>
        <v>0</v>
      </c>
      <c r="H76" s="174">
        <f t="shared" si="4"/>
        <v>6078000</v>
      </c>
    </row>
    <row r="77" spans="1:8">
      <c r="A77" s="89" t="s">
        <v>1064</v>
      </c>
      <c r="B77" s="94">
        <v>4615000</v>
      </c>
      <c r="C77" s="95">
        <v>0</v>
      </c>
      <c r="D77" s="95">
        <v>0</v>
      </c>
      <c r="E77" s="95">
        <v>0</v>
      </c>
      <c r="F77" s="94">
        <v>4615000</v>
      </c>
      <c r="G77" s="95">
        <v>0</v>
      </c>
      <c r="H77" s="94">
        <v>6078000</v>
      </c>
    </row>
    <row r="78" spans="1:8">
      <c r="A78" s="172" t="s">
        <v>1065</v>
      </c>
      <c r="B78" s="174">
        <f>SUM(B79:B83)</f>
        <v>13899000</v>
      </c>
      <c r="C78" s="174">
        <f t="shared" ref="C78:F78" si="5">SUM(C79:C83)</f>
        <v>0</v>
      </c>
      <c r="D78" s="174">
        <f t="shared" si="5"/>
        <v>670000</v>
      </c>
      <c r="E78" s="174">
        <f>SUM(E79:E83)</f>
        <v>0</v>
      </c>
      <c r="F78" s="174">
        <f t="shared" si="5"/>
        <v>14569000</v>
      </c>
      <c r="G78" s="173">
        <f t="shared" ref="G78:H78" si="6">SUM(G79:G81)</f>
        <v>0</v>
      </c>
      <c r="H78" s="174">
        <f t="shared" si="6"/>
        <v>16346611</v>
      </c>
    </row>
    <row r="79" spans="1:8">
      <c r="A79" s="89" t="s">
        <v>161</v>
      </c>
      <c r="B79" s="94">
        <v>4434000</v>
      </c>
      <c r="C79" s="95">
        <v>0</v>
      </c>
      <c r="D79" s="95">
        <v>0</v>
      </c>
      <c r="E79" s="95">
        <v>0</v>
      </c>
      <c r="F79" s="94">
        <v>4434000</v>
      </c>
      <c r="G79" s="95">
        <v>0</v>
      </c>
      <c r="H79" s="94">
        <v>5400561</v>
      </c>
    </row>
    <row r="80" spans="1:8">
      <c r="A80" s="89" t="s">
        <v>1066</v>
      </c>
      <c r="B80" s="94">
        <v>5727000</v>
      </c>
      <c r="C80" s="95">
        <v>0</v>
      </c>
      <c r="D80" s="95">
        <v>0</v>
      </c>
      <c r="E80" s="95">
        <v>0</v>
      </c>
      <c r="F80" s="94">
        <v>5727000</v>
      </c>
      <c r="G80" s="95">
        <v>0</v>
      </c>
      <c r="H80" s="94">
        <v>10334050</v>
      </c>
    </row>
    <row r="81" spans="1:8">
      <c r="A81" s="89" t="s">
        <v>1111</v>
      </c>
      <c r="B81" s="95">
        <v>3126000</v>
      </c>
      <c r="C81" s="95">
        <v>0</v>
      </c>
      <c r="D81" s="95">
        <v>0</v>
      </c>
      <c r="E81" s="95">
        <v>0</v>
      </c>
      <c r="F81" s="94">
        <v>3126000</v>
      </c>
      <c r="G81" s="95">
        <v>0</v>
      </c>
      <c r="H81" s="94">
        <v>612000</v>
      </c>
    </row>
    <row r="82" spans="1:8">
      <c r="A82" s="89" t="s">
        <v>1412</v>
      </c>
      <c r="B82" s="95">
        <v>0</v>
      </c>
      <c r="C82" s="95"/>
      <c r="D82" s="95">
        <v>670000</v>
      </c>
      <c r="E82" s="95" t="s">
        <v>163</v>
      </c>
      <c r="F82" s="94">
        <v>670000</v>
      </c>
      <c r="G82" s="95"/>
      <c r="H82" s="94"/>
    </row>
    <row r="83" spans="1:8">
      <c r="A83" s="89" t="s">
        <v>1067</v>
      </c>
      <c r="B83" s="94">
        <v>612000</v>
      </c>
      <c r="C83" s="95"/>
      <c r="D83" s="95">
        <v>0</v>
      </c>
      <c r="E83" s="95">
        <v>0</v>
      </c>
      <c r="F83" s="94">
        <v>612000</v>
      </c>
      <c r="G83" s="95"/>
      <c r="H83" s="94"/>
    </row>
    <row r="84" spans="1:8">
      <c r="A84" s="172" t="s">
        <v>1068</v>
      </c>
      <c r="B84" s="174">
        <f>SUM(B85:B91)</f>
        <v>299008000</v>
      </c>
      <c r="C84" s="173">
        <f t="shared" ref="C84:H84" si="7">SUM(C85:C91)</f>
        <v>0</v>
      </c>
      <c r="D84" s="174">
        <f t="shared" si="7"/>
        <v>5650711</v>
      </c>
      <c r="E84" s="174">
        <f>SUM(E85:E91)</f>
        <v>501844</v>
      </c>
      <c r="F84" s="174">
        <f t="shared" si="7"/>
        <v>305160555</v>
      </c>
      <c r="G84" s="173">
        <f t="shared" si="7"/>
        <v>0</v>
      </c>
      <c r="H84" s="174">
        <f t="shared" si="7"/>
        <v>320358000</v>
      </c>
    </row>
    <row r="85" spans="1:8">
      <c r="A85" s="89" t="s">
        <v>1069</v>
      </c>
      <c r="B85" s="94">
        <v>424000</v>
      </c>
      <c r="C85" s="95">
        <v>0</v>
      </c>
      <c r="D85" s="95">
        <v>369600</v>
      </c>
      <c r="E85" s="95">
        <v>501844</v>
      </c>
      <c r="F85" s="94">
        <v>1295444</v>
      </c>
      <c r="G85" s="95">
        <v>0</v>
      </c>
      <c r="H85" s="94">
        <v>493000</v>
      </c>
    </row>
    <row r="86" spans="1:8">
      <c r="A86" s="89" t="s">
        <v>44</v>
      </c>
      <c r="B86" s="94">
        <v>215753000</v>
      </c>
      <c r="C86" s="95">
        <v>0</v>
      </c>
      <c r="D86" s="95">
        <v>5010970</v>
      </c>
      <c r="E86" s="95">
        <v>0</v>
      </c>
      <c r="F86" s="94">
        <v>220763970</v>
      </c>
      <c r="G86" s="95">
        <v>0</v>
      </c>
      <c r="H86" s="94">
        <v>256937000</v>
      </c>
    </row>
    <row r="87" spans="1:8">
      <c r="A87" s="89" t="s">
        <v>837</v>
      </c>
      <c r="B87" s="94">
        <v>2497000</v>
      </c>
      <c r="C87" s="95">
        <v>0</v>
      </c>
      <c r="D87" s="95">
        <v>70141</v>
      </c>
      <c r="E87" s="95">
        <v>0</v>
      </c>
      <c r="F87" s="94">
        <v>2567141</v>
      </c>
      <c r="G87" s="95">
        <v>0</v>
      </c>
      <c r="H87" s="94">
        <v>2362000</v>
      </c>
    </row>
    <row r="88" spans="1:8">
      <c r="A88" s="89" t="s">
        <v>1222</v>
      </c>
      <c r="B88" s="94">
        <v>35698000</v>
      </c>
      <c r="C88" s="95">
        <v>0</v>
      </c>
      <c r="D88" s="95">
        <v>0</v>
      </c>
      <c r="E88" s="95">
        <v>0</v>
      </c>
      <c r="F88" s="94">
        <v>35698000</v>
      </c>
      <c r="G88" s="95">
        <v>0</v>
      </c>
      <c r="H88" s="94">
        <v>35930000</v>
      </c>
    </row>
    <row r="89" spans="1:8">
      <c r="A89" s="89" t="s">
        <v>1223</v>
      </c>
      <c r="B89" s="94">
        <v>19636000</v>
      </c>
      <c r="C89" s="95">
        <v>0</v>
      </c>
      <c r="D89" s="95">
        <v>0</v>
      </c>
      <c r="E89" s="95">
        <v>0</v>
      </c>
      <c r="F89" s="94">
        <v>19636000</v>
      </c>
      <c r="G89" s="95">
        <v>0</v>
      </c>
      <c r="H89" s="94">
        <v>14636000</v>
      </c>
    </row>
    <row r="90" spans="1:8">
      <c r="A90" s="89" t="s">
        <v>1224</v>
      </c>
      <c r="B90" s="94">
        <v>25000000</v>
      </c>
      <c r="C90" s="95"/>
      <c r="D90" s="95">
        <v>0</v>
      </c>
      <c r="E90" s="95">
        <v>0</v>
      </c>
      <c r="F90" s="94">
        <v>25000000</v>
      </c>
      <c r="G90" s="95"/>
      <c r="H90" s="94"/>
    </row>
    <row r="91" spans="1:8">
      <c r="A91" s="89" t="s">
        <v>1413</v>
      </c>
      <c r="B91" s="95">
        <v>0</v>
      </c>
      <c r="C91" s="95">
        <v>0</v>
      </c>
      <c r="D91" s="95">
        <v>200000</v>
      </c>
      <c r="E91" s="95" t="s">
        <v>163</v>
      </c>
      <c r="F91" s="94">
        <v>200000</v>
      </c>
      <c r="G91" s="95">
        <v>0</v>
      </c>
      <c r="H91" s="94">
        <v>10000000</v>
      </c>
    </row>
    <row r="92" spans="1:8">
      <c r="A92" s="172" t="s">
        <v>1070</v>
      </c>
      <c r="B92" s="174">
        <f>SUM(B93:B101)</f>
        <v>55650000</v>
      </c>
      <c r="C92" s="173">
        <f t="shared" ref="C92:H92" si="8">SUM(C93:C101)</f>
        <v>0</v>
      </c>
      <c r="D92" s="174">
        <f t="shared" si="8"/>
        <v>1115891</v>
      </c>
      <c r="E92" s="174">
        <f>SUM(E93:E101)</f>
        <v>0</v>
      </c>
      <c r="F92" s="174">
        <f t="shared" si="8"/>
        <v>56765891</v>
      </c>
      <c r="G92" s="173">
        <f t="shared" si="8"/>
        <v>0</v>
      </c>
      <c r="H92" s="174">
        <f t="shared" si="8"/>
        <v>54423265</v>
      </c>
    </row>
    <row r="93" spans="1:8">
      <c r="A93" s="89" t="s">
        <v>1071</v>
      </c>
      <c r="B93" s="94">
        <v>11750000</v>
      </c>
      <c r="C93" s="95">
        <v>0</v>
      </c>
      <c r="D93" s="95">
        <v>229300</v>
      </c>
      <c r="E93" s="95">
        <v>0</v>
      </c>
      <c r="F93" s="94">
        <v>11979300</v>
      </c>
      <c r="G93" s="95">
        <v>0</v>
      </c>
      <c r="H93" s="94">
        <v>12369000</v>
      </c>
    </row>
    <row r="94" spans="1:8">
      <c r="A94" s="89" t="s">
        <v>1072</v>
      </c>
      <c r="B94" s="94">
        <v>12337000</v>
      </c>
      <c r="C94" s="95">
        <v>0</v>
      </c>
      <c r="D94" s="95">
        <v>0</v>
      </c>
      <c r="E94" s="95">
        <v>0</v>
      </c>
      <c r="F94" s="94">
        <v>12337000</v>
      </c>
      <c r="G94" s="95">
        <v>0</v>
      </c>
      <c r="H94" s="94">
        <v>10670000</v>
      </c>
    </row>
    <row r="95" spans="1:8">
      <c r="A95" s="89" t="s">
        <v>1073</v>
      </c>
      <c r="B95" s="94">
        <v>1904000</v>
      </c>
      <c r="C95" s="95">
        <v>0</v>
      </c>
      <c r="D95" s="95">
        <v>0</v>
      </c>
      <c r="E95" s="95">
        <v>0</v>
      </c>
      <c r="F95" s="94">
        <v>1904000</v>
      </c>
      <c r="G95" s="95">
        <v>0</v>
      </c>
      <c r="H95" s="94">
        <v>1876000</v>
      </c>
    </row>
    <row r="96" spans="1:8">
      <c r="A96" s="89" t="s">
        <v>1074</v>
      </c>
      <c r="B96" s="95">
        <v>6452000</v>
      </c>
      <c r="C96" s="95">
        <v>0</v>
      </c>
      <c r="D96" s="95">
        <v>886591</v>
      </c>
      <c r="E96" s="95">
        <v>0</v>
      </c>
      <c r="F96" s="94">
        <v>7338591</v>
      </c>
      <c r="G96" s="95">
        <v>0</v>
      </c>
      <c r="H96" s="94">
        <v>7215676</v>
      </c>
    </row>
    <row r="97" spans="1:8">
      <c r="A97" s="89" t="s">
        <v>1075</v>
      </c>
      <c r="B97" s="95">
        <v>1298000</v>
      </c>
      <c r="C97" s="95">
        <v>0</v>
      </c>
      <c r="D97" s="95">
        <v>0</v>
      </c>
      <c r="E97" s="95">
        <v>0</v>
      </c>
      <c r="F97" s="94">
        <v>1298000</v>
      </c>
      <c r="G97" s="95">
        <v>0</v>
      </c>
      <c r="H97" s="94">
        <v>1352000</v>
      </c>
    </row>
    <row r="98" spans="1:8">
      <c r="A98" s="89" t="s">
        <v>1076</v>
      </c>
      <c r="B98" s="95">
        <v>830000</v>
      </c>
      <c r="C98" s="95">
        <v>0</v>
      </c>
      <c r="D98" s="95">
        <v>0</v>
      </c>
      <c r="E98" s="95">
        <v>0</v>
      </c>
      <c r="F98" s="95">
        <v>830000</v>
      </c>
      <c r="G98" s="95">
        <v>0</v>
      </c>
      <c r="H98" s="95">
        <v>868000</v>
      </c>
    </row>
    <row r="99" spans="1:8">
      <c r="A99" s="89" t="s">
        <v>1109</v>
      </c>
      <c r="B99" s="95">
        <v>1230000</v>
      </c>
      <c r="C99" s="95"/>
      <c r="D99" s="95">
        <v>0</v>
      </c>
      <c r="E99" s="95">
        <v>0</v>
      </c>
      <c r="F99" s="95">
        <v>1230000</v>
      </c>
      <c r="G99" s="95"/>
      <c r="H99" s="95"/>
    </row>
    <row r="100" spans="1:8">
      <c r="A100" s="89" t="s">
        <v>1077</v>
      </c>
      <c r="B100" s="95">
        <v>19646000</v>
      </c>
      <c r="C100" s="95">
        <v>0</v>
      </c>
      <c r="D100" s="95">
        <v>0</v>
      </c>
      <c r="E100" s="95">
        <v>0</v>
      </c>
      <c r="F100" s="95">
        <v>19646000</v>
      </c>
      <c r="G100" s="95">
        <v>0</v>
      </c>
      <c r="H100" s="95">
        <v>19823589</v>
      </c>
    </row>
    <row r="101" spans="1:8">
      <c r="A101" s="89" t="s">
        <v>1078</v>
      </c>
      <c r="B101" s="95">
        <v>203000</v>
      </c>
      <c r="C101" s="95">
        <v>0</v>
      </c>
      <c r="D101" s="95">
        <v>0</v>
      </c>
      <c r="E101" s="95">
        <v>0</v>
      </c>
      <c r="F101" s="95">
        <v>203000</v>
      </c>
      <c r="G101" s="95">
        <v>0</v>
      </c>
      <c r="H101" s="95">
        <v>249000</v>
      </c>
    </row>
    <row r="102" spans="1:8">
      <c r="A102" s="172" t="s">
        <v>1079</v>
      </c>
      <c r="B102" s="174">
        <f>SUM(B103:B107)</f>
        <v>328763000</v>
      </c>
      <c r="C102" s="173">
        <f t="shared" ref="C102:H102" si="9">SUM(C103:C107)</f>
        <v>0</v>
      </c>
      <c r="D102" s="174">
        <v>0</v>
      </c>
      <c r="E102" s="174">
        <f>SUM(E103:E107)</f>
        <v>0</v>
      </c>
      <c r="F102" s="174">
        <f t="shared" si="9"/>
        <v>328763000</v>
      </c>
      <c r="G102" s="173">
        <f t="shared" si="9"/>
        <v>0</v>
      </c>
      <c r="H102" s="174">
        <f t="shared" si="9"/>
        <v>383683000</v>
      </c>
    </row>
    <row r="103" spans="1:8">
      <c r="A103" s="89" t="s">
        <v>52</v>
      </c>
      <c r="B103" s="94">
        <v>276982000</v>
      </c>
      <c r="C103" s="95">
        <v>0</v>
      </c>
      <c r="D103" s="95">
        <v>0</v>
      </c>
      <c r="E103" s="95">
        <v>0</v>
      </c>
      <c r="F103" s="94">
        <v>276982000</v>
      </c>
      <c r="G103" s="95">
        <v>0</v>
      </c>
      <c r="H103" s="94">
        <v>321186000</v>
      </c>
    </row>
    <row r="104" spans="1:8">
      <c r="A104" s="89" t="s">
        <v>1080</v>
      </c>
      <c r="B104" s="94">
        <v>3928000</v>
      </c>
      <c r="C104" s="95">
        <v>0</v>
      </c>
      <c r="D104" s="95">
        <v>0</v>
      </c>
      <c r="E104" s="95">
        <v>0</v>
      </c>
      <c r="F104" s="94">
        <v>3928000</v>
      </c>
      <c r="G104" s="95">
        <v>0</v>
      </c>
      <c r="H104" s="94">
        <v>4638000</v>
      </c>
    </row>
    <row r="105" spans="1:8">
      <c r="A105" s="89" t="s">
        <v>54</v>
      </c>
      <c r="B105" s="95">
        <v>34859000</v>
      </c>
      <c r="C105" s="95">
        <v>0</v>
      </c>
      <c r="D105" s="95">
        <v>0</v>
      </c>
      <c r="E105" s="95">
        <v>0</v>
      </c>
      <c r="F105" s="94">
        <v>34859000</v>
      </c>
      <c r="G105" s="95">
        <v>0</v>
      </c>
      <c r="H105" s="94">
        <v>42508000</v>
      </c>
    </row>
    <row r="106" spans="1:8">
      <c r="A106" s="89" t="s">
        <v>1081</v>
      </c>
      <c r="B106" s="95">
        <v>3244000</v>
      </c>
      <c r="C106" s="95">
        <v>0</v>
      </c>
      <c r="D106" s="95">
        <v>0</v>
      </c>
      <c r="E106" s="95">
        <v>0</v>
      </c>
      <c r="F106" s="94">
        <v>3244000</v>
      </c>
      <c r="G106" s="95">
        <v>0</v>
      </c>
      <c r="H106" s="94">
        <v>3862000</v>
      </c>
    </row>
    <row r="107" spans="1:8">
      <c r="A107" s="89" t="s">
        <v>1082</v>
      </c>
      <c r="B107" s="94">
        <v>9750000</v>
      </c>
      <c r="C107" s="95">
        <v>0</v>
      </c>
      <c r="D107" s="95">
        <v>0</v>
      </c>
      <c r="E107" s="95">
        <v>0</v>
      </c>
      <c r="F107" s="94">
        <v>9750000</v>
      </c>
      <c r="G107" s="95">
        <v>0</v>
      </c>
      <c r="H107" s="94">
        <v>11489000</v>
      </c>
    </row>
    <row r="108" spans="1:8">
      <c r="A108" s="172" t="s">
        <v>1083</v>
      </c>
      <c r="B108" s="174">
        <f>SUM(B109:B119)</f>
        <v>435554000</v>
      </c>
      <c r="C108" s="173">
        <f>SUM(C109:C121)</f>
        <v>0</v>
      </c>
      <c r="D108" s="174">
        <f>SUM(D109:D119)</f>
        <v>28233482</v>
      </c>
      <c r="E108" s="174">
        <f>SUM(E109:E119)</f>
        <v>0</v>
      </c>
      <c r="F108" s="174">
        <f>SUM(F109:F119)</f>
        <v>463787482</v>
      </c>
      <c r="G108" s="173">
        <f>SUM(G109:G121)</f>
        <v>0</v>
      </c>
      <c r="H108" s="174">
        <f>SUM(H109:H121)</f>
        <v>405209481</v>
      </c>
    </row>
    <row r="109" spans="1:8">
      <c r="A109" s="89" t="s">
        <v>1092</v>
      </c>
      <c r="B109" s="94">
        <v>19100000</v>
      </c>
      <c r="C109" s="95">
        <v>0</v>
      </c>
      <c r="D109" s="95">
        <v>511562</v>
      </c>
      <c r="E109" s="95">
        <v>0</v>
      </c>
      <c r="F109" s="95">
        <v>19611562</v>
      </c>
      <c r="G109" s="95">
        <v>0</v>
      </c>
      <c r="H109" s="95">
        <v>17700000</v>
      </c>
    </row>
    <row r="110" spans="1:8">
      <c r="A110" s="89" t="s">
        <v>645</v>
      </c>
      <c r="B110" s="94">
        <v>21500000</v>
      </c>
      <c r="C110" s="95">
        <v>0</v>
      </c>
      <c r="D110" s="95">
        <v>0</v>
      </c>
      <c r="E110" s="95">
        <v>0</v>
      </c>
      <c r="F110" s="94">
        <v>21500000</v>
      </c>
      <c r="G110" s="95">
        <v>0</v>
      </c>
      <c r="H110" s="94">
        <v>18900000</v>
      </c>
    </row>
    <row r="111" spans="1:8">
      <c r="A111" s="89" t="s">
        <v>1084</v>
      </c>
      <c r="B111" s="94">
        <v>19000000</v>
      </c>
      <c r="C111" s="95">
        <v>0</v>
      </c>
      <c r="D111" s="95">
        <v>1485932</v>
      </c>
      <c r="E111" s="95">
        <v>0</v>
      </c>
      <c r="F111" s="94">
        <v>20485932</v>
      </c>
      <c r="G111" s="95">
        <v>0</v>
      </c>
      <c r="H111" s="94">
        <v>19000000</v>
      </c>
    </row>
    <row r="112" spans="1:8">
      <c r="A112" s="89" t="s">
        <v>1085</v>
      </c>
      <c r="B112" s="94">
        <v>132000000</v>
      </c>
      <c r="C112" s="95">
        <v>0</v>
      </c>
      <c r="D112" s="95">
        <v>21278777</v>
      </c>
      <c r="E112" s="95">
        <v>0</v>
      </c>
      <c r="F112" s="94">
        <v>153278777</v>
      </c>
      <c r="G112" s="95">
        <v>0</v>
      </c>
      <c r="H112" s="94">
        <v>118000000</v>
      </c>
    </row>
    <row r="113" spans="1:8">
      <c r="A113" s="89" t="s">
        <v>1086</v>
      </c>
      <c r="B113" s="94">
        <v>800000</v>
      </c>
      <c r="C113" s="95">
        <v>0</v>
      </c>
      <c r="D113" s="95">
        <v>0</v>
      </c>
      <c r="E113" s="95">
        <v>0</v>
      </c>
      <c r="F113" s="94">
        <v>800000</v>
      </c>
      <c r="G113" s="95">
        <v>0</v>
      </c>
      <c r="H113" s="94">
        <v>800000</v>
      </c>
    </row>
    <row r="114" spans="1:8">
      <c r="A114" s="89" t="s">
        <v>991</v>
      </c>
      <c r="B114" s="94">
        <v>128000000</v>
      </c>
      <c r="C114" s="95">
        <v>0</v>
      </c>
      <c r="D114" s="95">
        <v>0</v>
      </c>
      <c r="E114" s="95">
        <v>0</v>
      </c>
      <c r="F114" s="94">
        <v>128000000</v>
      </c>
      <c r="G114" s="95">
        <v>0</v>
      </c>
      <c r="H114" s="94">
        <v>115000000</v>
      </c>
    </row>
    <row r="115" spans="1:8">
      <c r="A115" s="89" t="s">
        <v>742</v>
      </c>
      <c r="B115" s="94">
        <v>250000</v>
      </c>
      <c r="C115" s="95">
        <v>0</v>
      </c>
      <c r="D115" s="95">
        <v>0</v>
      </c>
      <c r="E115" s="95">
        <v>0</v>
      </c>
      <c r="F115" s="94">
        <v>250000</v>
      </c>
      <c r="G115" s="95">
        <v>0</v>
      </c>
      <c r="H115" s="94">
        <v>250000</v>
      </c>
    </row>
    <row r="116" spans="1:8">
      <c r="A116" s="89" t="s">
        <v>1087</v>
      </c>
      <c r="B116" s="94">
        <v>35904000</v>
      </c>
      <c r="C116" s="95">
        <v>0</v>
      </c>
      <c r="D116" s="95">
        <v>2578569</v>
      </c>
      <c r="E116" s="95">
        <v>0</v>
      </c>
      <c r="F116" s="94">
        <v>38482569</v>
      </c>
      <c r="G116" s="95">
        <v>0</v>
      </c>
      <c r="H116" s="94">
        <v>35200000</v>
      </c>
    </row>
    <row r="117" spans="1:8">
      <c r="A117" s="89" t="s">
        <v>1088</v>
      </c>
      <c r="B117" s="94">
        <v>18000000</v>
      </c>
      <c r="C117" s="95">
        <v>0</v>
      </c>
      <c r="D117" s="95">
        <v>2378642</v>
      </c>
      <c r="E117" s="95">
        <v>0</v>
      </c>
      <c r="F117" s="94">
        <v>20378642</v>
      </c>
      <c r="G117" s="95">
        <v>0</v>
      </c>
      <c r="H117" s="94">
        <v>19359481</v>
      </c>
    </row>
    <row r="118" spans="1:8">
      <c r="A118" s="89" t="s">
        <v>1089</v>
      </c>
      <c r="B118" s="94">
        <v>57000000</v>
      </c>
      <c r="C118" s="95">
        <v>0</v>
      </c>
      <c r="D118" s="95">
        <v>0</v>
      </c>
      <c r="E118" s="95">
        <v>0</v>
      </c>
      <c r="F118" s="94">
        <v>57000000</v>
      </c>
      <c r="G118" s="95">
        <v>0</v>
      </c>
      <c r="H118" s="94">
        <v>57000000</v>
      </c>
    </row>
    <row r="119" spans="1:8">
      <c r="A119" s="89" t="s">
        <v>1090</v>
      </c>
      <c r="B119" s="94">
        <v>4000000</v>
      </c>
      <c r="C119" s="95"/>
      <c r="D119" s="95">
        <v>0</v>
      </c>
      <c r="E119" s="95">
        <v>0</v>
      </c>
      <c r="F119" s="94">
        <v>4000000</v>
      </c>
      <c r="G119" s="95"/>
      <c r="H119" s="94"/>
    </row>
    <row r="120" spans="1:8">
      <c r="A120" s="89" t="s">
        <v>1091</v>
      </c>
      <c r="B120" s="94">
        <v>97491330</v>
      </c>
      <c r="C120" s="95"/>
      <c r="D120" s="95">
        <v>-97491330</v>
      </c>
      <c r="E120" s="95">
        <v>0</v>
      </c>
      <c r="F120" s="94">
        <v>0</v>
      </c>
      <c r="G120" s="95"/>
      <c r="H120" s="94"/>
    </row>
    <row r="121" spans="1:8" ht="17.45" customHeight="1">
      <c r="A121" s="89" t="s">
        <v>1470</v>
      </c>
      <c r="B121" s="94">
        <v>0</v>
      </c>
      <c r="C121" s="95">
        <v>0</v>
      </c>
      <c r="D121" s="95">
        <v>177360117</v>
      </c>
      <c r="E121" s="95">
        <v>0</v>
      </c>
      <c r="F121" s="94">
        <v>177360117</v>
      </c>
      <c r="G121" s="95">
        <v>0</v>
      </c>
      <c r="H121" s="94">
        <v>4000000</v>
      </c>
    </row>
    <row r="122" spans="1:8" s="171" customFormat="1" ht="17.25" customHeight="1">
      <c r="A122" s="102" t="s">
        <v>28</v>
      </c>
      <c r="B122" s="96">
        <f>B5+B46+B50+B59+B76+B78+B84+B92+B102+B108+B120+B121</f>
        <v>3347202330</v>
      </c>
      <c r="C122" s="96">
        <f>C5+C46+C50+C59+C76+C78+C84+C92+C102+C108+C120+C121</f>
        <v>0</v>
      </c>
      <c r="D122" s="96">
        <f>D5+D46+D50+D59+D76+D78+D84+D92+D102+D108+D120+D121</f>
        <v>143556829</v>
      </c>
      <c r="E122" s="96">
        <f>E5+E46+E50+E59+E76+E78+E84+E92+E102+E108+E120+E121</f>
        <v>8659975</v>
      </c>
      <c r="F122" s="96">
        <f>F5+F46+F50+F59+F76+F78+F84+F92+F102+F108+F120+F121</f>
        <v>3499419134</v>
      </c>
      <c r="G122" s="96" t="e">
        <f>G5+G46+G50+G59+G76+G78+G84+G92+G102+G108+#REF!</f>
        <v>#REF!</v>
      </c>
      <c r="H122" s="96" t="e">
        <f>H5+H46+H50+H59+H76+H78+H84+H92+H102+H108+#REF!</f>
        <v>#REF!</v>
      </c>
    </row>
    <row r="123" spans="1:8" hidden="1"/>
    <row r="124" spans="1:8" hidden="1"/>
    <row r="125" spans="1:8" hidden="1"/>
    <row r="126" spans="1:8" hidden="1"/>
    <row r="127" spans="1:8" hidden="1"/>
    <row r="128" spans="1:8" hidden="1"/>
    <row r="129" ht="1.5" hidden="1" customHeight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8" ht="4.5" customHeight="1"/>
    <row r="149" ht="0.75" hidden="1" customHeight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</sheetData>
  <mergeCells count="1">
    <mergeCell ref="A1:H1"/>
  </mergeCells>
  <pageMargins left="0.21" right="0.27" top="0.90625" bottom="0.41" header="0.25" footer="0.3"/>
  <pageSetup paperSize="9" scale="85" orientation="portrait" horizontalDpi="300" verticalDpi="300" r:id="rId1"/>
  <headerFooter>
    <oddHeader xml:space="preserve">&amp;R&amp;"Times New Roman,Regular"Kingdom of Bahrain
Consolidated Final Account
For The Year Ended 31 December 2020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9"/>
  <sheetViews>
    <sheetView showWhiteSpace="0" view="pageBreakPreview" zoomScaleNormal="100" zoomScaleSheetLayoutView="100" zoomScalePageLayoutView="112" workbookViewId="0">
      <selection sqref="A1:K1"/>
    </sheetView>
  </sheetViews>
  <sheetFormatPr defaultColWidth="9.140625" defaultRowHeight="12.75"/>
  <cols>
    <col min="1" max="1" width="40.85546875" style="9" bestFit="1" customWidth="1"/>
    <col min="2" max="2" width="11.7109375" style="10" customWidth="1"/>
    <col min="3" max="3" width="10.7109375" style="10" bestFit="1" customWidth="1"/>
    <col min="4" max="4" width="10.5703125" style="10" customWidth="1"/>
    <col min="5" max="5" width="9.7109375" style="10" bestFit="1" customWidth="1"/>
    <col min="6" max="6" width="9.7109375" style="10" customWidth="1"/>
    <col min="7" max="7" width="10.7109375" style="10" bestFit="1" customWidth="1"/>
    <col min="8" max="8" width="10.42578125" style="10" customWidth="1"/>
    <col min="9" max="9" width="12" style="10" customWidth="1"/>
    <col min="10" max="10" width="12" style="10" bestFit="1" customWidth="1"/>
    <col min="11" max="11" width="11.7109375" style="10" customWidth="1"/>
    <col min="12" max="16384" width="9.140625" style="9"/>
  </cols>
  <sheetData>
    <row r="1" spans="1:11" ht="21.75" customHeight="1">
      <c r="A1" s="252" t="s">
        <v>1120</v>
      </c>
      <c r="B1" s="253"/>
      <c r="C1" s="253"/>
      <c r="D1" s="253"/>
      <c r="E1" s="253"/>
      <c r="F1" s="253"/>
      <c r="G1" s="253"/>
      <c r="H1" s="253"/>
      <c r="I1" s="253"/>
      <c r="J1" s="253"/>
      <c r="K1" s="253"/>
    </row>
    <row r="2" spans="1:11" ht="14.25" customHeight="1">
      <c r="A2" s="27"/>
      <c r="B2" s="49"/>
      <c r="C2" s="49"/>
      <c r="D2" s="49"/>
      <c r="E2" s="49"/>
      <c r="F2" s="49"/>
      <c r="G2" s="49"/>
      <c r="H2" s="49"/>
      <c r="I2" s="49"/>
      <c r="J2" s="49"/>
      <c r="K2" s="13" t="s">
        <v>49</v>
      </c>
    </row>
    <row r="3" spans="1:11" s="10" customFormat="1" ht="49.5" customHeight="1">
      <c r="A3" s="59" t="s">
        <v>65</v>
      </c>
      <c r="B3" s="59" t="s">
        <v>18</v>
      </c>
      <c r="C3" s="59" t="s">
        <v>19</v>
      </c>
      <c r="D3" s="59" t="s">
        <v>20</v>
      </c>
      <c r="E3" s="59" t="s">
        <v>21</v>
      </c>
      <c r="F3" s="59" t="s">
        <v>22</v>
      </c>
      <c r="G3" s="59" t="s">
        <v>23</v>
      </c>
      <c r="H3" s="70" t="s">
        <v>653</v>
      </c>
      <c r="I3" s="59" t="s">
        <v>28</v>
      </c>
      <c r="J3" s="59" t="s">
        <v>27</v>
      </c>
      <c r="K3" s="61" t="s">
        <v>1212</v>
      </c>
    </row>
    <row r="4" spans="1:11">
      <c r="A4" s="160" t="s">
        <v>368</v>
      </c>
      <c r="B4" s="104">
        <v>3793045</v>
      </c>
      <c r="C4" s="104">
        <v>3489207</v>
      </c>
      <c r="D4" s="104">
        <v>48180</v>
      </c>
      <c r="E4" s="104">
        <v>103195</v>
      </c>
      <c r="F4" s="104">
        <v>12901</v>
      </c>
      <c r="G4" s="104">
        <v>10500000</v>
      </c>
      <c r="H4" s="105">
        <v>0</v>
      </c>
      <c r="I4" s="104">
        <f>SUM(B4:H4)</f>
        <v>17946528</v>
      </c>
      <c r="J4" s="104">
        <v>18069000</v>
      </c>
      <c r="K4" s="104">
        <v>18022010</v>
      </c>
    </row>
    <row r="5" spans="1:11">
      <c r="A5" s="160" t="s">
        <v>1214</v>
      </c>
      <c r="B5" s="104">
        <v>422662380</v>
      </c>
      <c r="C5" s="104">
        <v>36599703</v>
      </c>
      <c r="D5" s="104">
        <v>26693104</v>
      </c>
      <c r="E5" s="104">
        <v>6566048</v>
      </c>
      <c r="F5" s="104">
        <v>33955862</v>
      </c>
      <c r="G5" s="180">
        <v>0</v>
      </c>
      <c r="H5" s="104">
        <v>2507803</v>
      </c>
      <c r="I5" s="104">
        <f t="shared" ref="I5:I58" si="0">SUM(B5:H5)</f>
        <v>528984900</v>
      </c>
      <c r="J5" s="104">
        <v>482050000</v>
      </c>
      <c r="K5" s="104">
        <v>539567214</v>
      </c>
    </row>
    <row r="6" spans="1:11">
      <c r="A6" s="160" t="s">
        <v>40</v>
      </c>
      <c r="B6" s="104">
        <v>318072364</v>
      </c>
      <c r="C6" s="104">
        <v>20104840</v>
      </c>
      <c r="D6" s="104">
        <v>8133632</v>
      </c>
      <c r="E6" s="104">
        <v>1740895</v>
      </c>
      <c r="F6" s="104">
        <v>4887574</v>
      </c>
      <c r="G6" s="105">
        <v>0</v>
      </c>
      <c r="H6" s="105">
        <v>0</v>
      </c>
      <c r="I6" s="104">
        <f t="shared" si="0"/>
        <v>352939305</v>
      </c>
      <c r="J6" s="104">
        <v>357982350</v>
      </c>
      <c r="K6" s="104">
        <v>357622683</v>
      </c>
    </row>
    <row r="7" spans="1:11">
      <c r="A7" s="160" t="s">
        <v>41</v>
      </c>
      <c r="B7" s="105">
        <v>0</v>
      </c>
      <c r="C7" s="105">
        <v>0</v>
      </c>
      <c r="D7" s="105">
        <v>0</v>
      </c>
      <c r="E7" s="105">
        <v>0</v>
      </c>
      <c r="F7" s="105">
        <v>0</v>
      </c>
      <c r="G7" s="104">
        <v>33313200</v>
      </c>
      <c r="H7" s="105">
        <v>0</v>
      </c>
      <c r="I7" s="104">
        <f t="shared" si="0"/>
        <v>33313200</v>
      </c>
      <c r="J7" s="104">
        <v>34116000</v>
      </c>
      <c r="K7" s="104">
        <v>34116000</v>
      </c>
    </row>
    <row r="8" spans="1:11">
      <c r="A8" s="160" t="s">
        <v>160</v>
      </c>
      <c r="B8" s="104">
        <v>1786491</v>
      </c>
      <c r="C8" s="104">
        <v>229022</v>
      </c>
      <c r="D8" s="104">
        <v>3041</v>
      </c>
      <c r="E8" s="104">
        <v>2568</v>
      </c>
      <c r="F8" s="104">
        <v>6297</v>
      </c>
      <c r="G8" s="105">
        <v>0</v>
      </c>
      <c r="H8" s="105">
        <v>0</v>
      </c>
      <c r="I8" s="104">
        <f t="shared" si="0"/>
        <v>2027419</v>
      </c>
      <c r="J8" s="104">
        <v>2286000</v>
      </c>
      <c r="K8" s="104">
        <v>1888536</v>
      </c>
    </row>
    <row r="9" spans="1:11">
      <c r="A9" s="160" t="s">
        <v>42</v>
      </c>
      <c r="B9" s="104">
        <v>22241835</v>
      </c>
      <c r="C9" s="104">
        <v>10189942</v>
      </c>
      <c r="D9" s="104">
        <v>512840</v>
      </c>
      <c r="E9" s="104">
        <v>446182</v>
      </c>
      <c r="F9" s="104">
        <v>626909</v>
      </c>
      <c r="G9" s="105">
        <v>0</v>
      </c>
      <c r="H9" s="104">
        <v>398828</v>
      </c>
      <c r="I9" s="104">
        <f t="shared" si="0"/>
        <v>34416536</v>
      </c>
      <c r="J9" s="104">
        <v>38849000</v>
      </c>
      <c r="K9" s="104">
        <v>38892485</v>
      </c>
    </row>
    <row r="10" spans="1:11">
      <c r="A10" s="160" t="s">
        <v>823</v>
      </c>
      <c r="B10" s="104">
        <v>7824503</v>
      </c>
      <c r="C10" s="104">
        <v>1515743</v>
      </c>
      <c r="D10" s="104">
        <v>35365</v>
      </c>
      <c r="E10" s="104">
        <v>23799</v>
      </c>
      <c r="F10" s="104">
        <v>82602</v>
      </c>
      <c r="G10" s="105">
        <v>38908</v>
      </c>
      <c r="H10" s="104">
        <v>66000</v>
      </c>
      <c r="I10" s="104">
        <f t="shared" si="0"/>
        <v>9586920</v>
      </c>
      <c r="J10" s="104">
        <v>10235272</v>
      </c>
      <c r="K10" s="104">
        <v>10473901</v>
      </c>
    </row>
    <row r="11" spans="1:11">
      <c r="A11" s="160" t="s">
        <v>43</v>
      </c>
      <c r="B11" s="104">
        <v>233940860</v>
      </c>
      <c r="C11" s="104">
        <v>24922651</v>
      </c>
      <c r="D11" s="104">
        <v>2178944</v>
      </c>
      <c r="E11" s="104">
        <v>465068</v>
      </c>
      <c r="F11" s="104">
        <v>639917</v>
      </c>
      <c r="G11" s="105">
        <v>0</v>
      </c>
      <c r="H11" s="105">
        <v>0</v>
      </c>
      <c r="I11" s="104">
        <f t="shared" si="0"/>
        <v>262147440</v>
      </c>
      <c r="J11" s="104">
        <v>276982000</v>
      </c>
      <c r="K11" s="104">
        <v>296191995</v>
      </c>
    </row>
    <row r="12" spans="1:11">
      <c r="A12" s="160" t="s">
        <v>44</v>
      </c>
      <c r="B12" s="104">
        <v>131878299</v>
      </c>
      <c r="C12" s="104">
        <v>28102441</v>
      </c>
      <c r="D12" s="104">
        <v>66033012</v>
      </c>
      <c r="E12" s="104">
        <v>51868</v>
      </c>
      <c r="F12" s="104">
        <v>2492090</v>
      </c>
      <c r="G12" s="105">
        <v>0</v>
      </c>
      <c r="H12" s="105">
        <v>123158</v>
      </c>
      <c r="I12" s="104">
        <f t="shared" si="0"/>
        <v>228680868</v>
      </c>
      <c r="J12" s="104">
        <v>220763970</v>
      </c>
      <c r="K12" s="104">
        <v>231656516</v>
      </c>
    </row>
    <row r="13" spans="1:11">
      <c r="A13" s="160" t="s">
        <v>829</v>
      </c>
      <c r="B13" s="104">
        <v>4694704</v>
      </c>
      <c r="C13" s="104">
        <v>701774</v>
      </c>
      <c r="D13" s="104">
        <v>112555</v>
      </c>
      <c r="E13" s="104">
        <v>5896</v>
      </c>
      <c r="F13" s="104">
        <v>11680</v>
      </c>
      <c r="G13" s="105">
        <v>0</v>
      </c>
      <c r="H13" s="105">
        <v>0</v>
      </c>
      <c r="I13" s="104">
        <f t="shared" si="0"/>
        <v>5526609</v>
      </c>
      <c r="J13" s="104">
        <v>5727000</v>
      </c>
      <c r="K13" s="104">
        <v>6225809</v>
      </c>
    </row>
    <row r="14" spans="1:11">
      <c r="A14" s="160" t="s">
        <v>1095</v>
      </c>
      <c r="B14" s="104">
        <v>2913171</v>
      </c>
      <c r="C14" s="104">
        <v>2865450</v>
      </c>
      <c r="D14" s="104">
        <v>186957</v>
      </c>
      <c r="E14" s="104">
        <v>6884</v>
      </c>
      <c r="F14" s="104">
        <v>500190</v>
      </c>
      <c r="G14" s="104">
        <v>308139</v>
      </c>
      <c r="H14" s="104">
        <v>1581851</v>
      </c>
      <c r="I14" s="104">
        <f t="shared" si="0"/>
        <v>8362642</v>
      </c>
      <c r="J14" s="104">
        <v>11979300</v>
      </c>
      <c r="K14" s="104">
        <v>11515797</v>
      </c>
    </row>
    <row r="15" spans="1:11">
      <c r="A15" s="160" t="s">
        <v>807</v>
      </c>
      <c r="B15" s="104">
        <v>839806</v>
      </c>
      <c r="C15" s="104">
        <v>655302</v>
      </c>
      <c r="D15" s="104">
        <v>69376</v>
      </c>
      <c r="E15" s="104">
        <v>41507</v>
      </c>
      <c r="F15" s="104">
        <v>298008</v>
      </c>
      <c r="G15" s="105">
        <v>0</v>
      </c>
      <c r="H15" s="105">
        <v>0</v>
      </c>
      <c r="I15" s="104">
        <f t="shared" si="0"/>
        <v>1903999</v>
      </c>
      <c r="J15" s="104">
        <v>1904000</v>
      </c>
      <c r="K15" s="104">
        <v>2060101</v>
      </c>
    </row>
    <row r="16" spans="1:11">
      <c r="A16" s="161" t="s">
        <v>905</v>
      </c>
      <c r="B16" s="104">
        <v>9948503</v>
      </c>
      <c r="C16" s="104">
        <v>1754825</v>
      </c>
      <c r="D16" s="104">
        <v>19670</v>
      </c>
      <c r="E16" s="104">
        <v>280</v>
      </c>
      <c r="F16" s="104">
        <v>20954</v>
      </c>
      <c r="G16" s="105">
        <v>0</v>
      </c>
      <c r="H16" s="104">
        <v>100000</v>
      </c>
      <c r="I16" s="104">
        <f t="shared" si="0"/>
        <v>11844232</v>
      </c>
      <c r="J16" s="104">
        <v>13088000</v>
      </c>
      <c r="K16" s="104">
        <v>12934111</v>
      </c>
    </row>
    <row r="17" spans="1:11">
      <c r="A17" s="161" t="s">
        <v>800</v>
      </c>
      <c r="B17" s="104">
        <v>362596</v>
      </c>
      <c r="C17" s="106">
        <v>102694</v>
      </c>
      <c r="D17" s="106">
        <v>5852</v>
      </c>
      <c r="E17" s="105">
        <v>2472</v>
      </c>
      <c r="F17" s="105">
        <v>0</v>
      </c>
      <c r="G17" s="105">
        <v>0</v>
      </c>
      <c r="H17" s="105">
        <v>0</v>
      </c>
      <c r="I17" s="104">
        <f t="shared" si="0"/>
        <v>473614</v>
      </c>
      <c r="J17" s="106">
        <v>642000</v>
      </c>
      <c r="K17" s="106">
        <v>450920</v>
      </c>
    </row>
    <row r="18" spans="1:11">
      <c r="A18" s="160" t="s">
        <v>801</v>
      </c>
      <c r="B18" s="104">
        <v>6665015</v>
      </c>
      <c r="C18" s="104">
        <v>2554859</v>
      </c>
      <c r="D18" s="104">
        <v>24777</v>
      </c>
      <c r="E18" s="106">
        <v>16563</v>
      </c>
      <c r="F18" s="104">
        <v>36869</v>
      </c>
      <c r="G18" s="105">
        <v>0</v>
      </c>
      <c r="H18" s="105">
        <v>0</v>
      </c>
      <c r="I18" s="104">
        <f t="shared" si="0"/>
        <v>9298083</v>
      </c>
      <c r="J18" s="104">
        <v>10438298</v>
      </c>
      <c r="K18" s="104">
        <v>10342346</v>
      </c>
    </row>
    <row r="19" spans="1:11">
      <c r="A19" s="160" t="s">
        <v>161</v>
      </c>
      <c r="B19" s="104">
        <v>3390709</v>
      </c>
      <c r="C19" s="104">
        <v>569886</v>
      </c>
      <c r="D19" s="104">
        <v>19054</v>
      </c>
      <c r="E19" s="104">
        <v>8567</v>
      </c>
      <c r="F19" s="104">
        <v>57087</v>
      </c>
      <c r="G19" s="105">
        <v>0</v>
      </c>
      <c r="H19" s="105">
        <v>0</v>
      </c>
      <c r="I19" s="104">
        <f t="shared" si="0"/>
        <v>4045303</v>
      </c>
      <c r="J19" s="104">
        <v>4434000</v>
      </c>
      <c r="K19" s="104">
        <v>4274787</v>
      </c>
    </row>
    <row r="20" spans="1:11">
      <c r="A20" s="160" t="s">
        <v>663</v>
      </c>
      <c r="B20" s="104">
        <v>1271013</v>
      </c>
      <c r="C20" s="104">
        <v>175789</v>
      </c>
      <c r="D20" s="104">
        <v>22455</v>
      </c>
      <c r="E20" s="104">
        <v>90663</v>
      </c>
      <c r="F20" s="104">
        <v>7941</v>
      </c>
      <c r="G20" s="105">
        <v>0</v>
      </c>
      <c r="H20" s="105">
        <v>20000</v>
      </c>
      <c r="I20" s="104">
        <f t="shared" si="0"/>
        <v>1587861</v>
      </c>
      <c r="J20" s="104">
        <v>3208000</v>
      </c>
      <c r="K20" s="104">
        <v>1688816</v>
      </c>
    </row>
    <row r="21" spans="1:11">
      <c r="A21" s="101" t="s">
        <v>824</v>
      </c>
      <c r="B21" s="104">
        <v>2424226</v>
      </c>
      <c r="C21" s="104">
        <v>377525</v>
      </c>
      <c r="D21" s="104">
        <v>36224</v>
      </c>
      <c r="E21" s="104">
        <v>15261</v>
      </c>
      <c r="F21" s="104">
        <v>15883</v>
      </c>
      <c r="G21" s="105">
        <v>0</v>
      </c>
      <c r="H21" s="105">
        <v>0</v>
      </c>
      <c r="I21" s="104">
        <f t="shared" si="0"/>
        <v>2869119</v>
      </c>
      <c r="J21" s="104">
        <v>3221892</v>
      </c>
      <c r="K21" s="104">
        <v>2894456</v>
      </c>
    </row>
    <row r="22" spans="1:11">
      <c r="A22" s="161" t="s">
        <v>825</v>
      </c>
      <c r="B22" s="104">
        <v>412266</v>
      </c>
      <c r="C22" s="104">
        <v>113845</v>
      </c>
      <c r="D22" s="104">
        <v>10475</v>
      </c>
      <c r="E22" s="105">
        <v>3688</v>
      </c>
      <c r="F22" s="104">
        <v>250</v>
      </c>
      <c r="G22" s="105">
        <v>0</v>
      </c>
      <c r="H22" s="105">
        <v>0</v>
      </c>
      <c r="I22" s="104">
        <f t="shared" si="0"/>
        <v>540524</v>
      </c>
      <c r="J22" s="104">
        <v>587572</v>
      </c>
      <c r="K22" s="104">
        <v>559782</v>
      </c>
    </row>
    <row r="23" spans="1:11">
      <c r="A23" s="160" t="s">
        <v>1118</v>
      </c>
      <c r="B23" s="104">
        <v>118367</v>
      </c>
      <c r="C23" s="104">
        <v>38436</v>
      </c>
      <c r="D23" s="104">
        <v>7909</v>
      </c>
      <c r="E23" s="105">
        <v>7352</v>
      </c>
      <c r="F23" s="105">
        <v>389</v>
      </c>
      <c r="G23" s="105">
        <v>0</v>
      </c>
      <c r="H23" s="105">
        <v>0</v>
      </c>
      <c r="I23" s="104">
        <f t="shared" si="0"/>
        <v>172453</v>
      </c>
      <c r="J23" s="104">
        <v>232000</v>
      </c>
      <c r="K23" s="104">
        <v>205795</v>
      </c>
    </row>
    <row r="24" spans="1:11">
      <c r="A24" s="160" t="s">
        <v>820</v>
      </c>
      <c r="B24" s="104">
        <v>3321234</v>
      </c>
      <c r="C24" s="104">
        <v>801788</v>
      </c>
      <c r="D24" s="104">
        <v>228386</v>
      </c>
      <c r="E24" s="106">
        <v>16622</v>
      </c>
      <c r="F24" s="104">
        <v>74406</v>
      </c>
      <c r="G24" s="105">
        <v>0</v>
      </c>
      <c r="H24" s="105">
        <v>0</v>
      </c>
      <c r="I24" s="104">
        <f t="shared" si="0"/>
        <v>4442436</v>
      </c>
      <c r="J24" s="104">
        <v>4615000</v>
      </c>
      <c r="K24" s="104">
        <v>4609802</v>
      </c>
    </row>
    <row r="25" spans="1:11">
      <c r="A25" s="160" t="s">
        <v>1215</v>
      </c>
      <c r="B25" s="104">
        <v>12099142</v>
      </c>
      <c r="C25" s="104">
        <v>150109</v>
      </c>
      <c r="D25" s="104">
        <v>7098492</v>
      </c>
      <c r="E25" s="104">
        <v>401130</v>
      </c>
      <c r="F25" s="104">
        <v>467057</v>
      </c>
      <c r="G25" s="105">
        <v>0</v>
      </c>
      <c r="H25" s="105">
        <v>27600</v>
      </c>
      <c r="I25" s="104">
        <f t="shared" si="0"/>
        <v>20243530</v>
      </c>
      <c r="J25" s="104">
        <v>19636000</v>
      </c>
      <c r="K25" s="104">
        <v>20300415</v>
      </c>
    </row>
    <row r="26" spans="1:11">
      <c r="A26" s="160" t="s">
        <v>821</v>
      </c>
      <c r="B26" s="104">
        <v>19318712</v>
      </c>
      <c r="C26" s="104">
        <v>20655761</v>
      </c>
      <c r="D26" s="104">
        <v>85400</v>
      </c>
      <c r="E26" s="104">
        <v>3136</v>
      </c>
      <c r="F26" s="104">
        <v>35622</v>
      </c>
      <c r="G26" s="105">
        <v>0</v>
      </c>
      <c r="H26" s="105">
        <v>0</v>
      </c>
      <c r="I26" s="104">
        <f t="shared" si="0"/>
        <v>40098631</v>
      </c>
      <c r="J26" s="104">
        <v>42220000</v>
      </c>
      <c r="K26" s="104">
        <v>41626008</v>
      </c>
    </row>
    <row r="27" spans="1:11">
      <c r="A27" s="160" t="s">
        <v>1216</v>
      </c>
      <c r="B27" s="105">
        <v>190</v>
      </c>
      <c r="C27" s="105">
        <v>0</v>
      </c>
      <c r="D27" s="105">
        <v>0</v>
      </c>
      <c r="E27" s="105">
        <v>0</v>
      </c>
      <c r="F27" s="105">
        <v>0</v>
      </c>
      <c r="G27" s="104">
        <v>154481226</v>
      </c>
      <c r="H27" s="105">
        <v>0</v>
      </c>
      <c r="I27" s="104">
        <f t="shared" si="0"/>
        <v>154481416</v>
      </c>
      <c r="J27" s="104">
        <v>154481226</v>
      </c>
      <c r="K27" s="104">
        <v>141000000</v>
      </c>
    </row>
    <row r="28" spans="1:11">
      <c r="A28" s="160" t="s">
        <v>826</v>
      </c>
      <c r="B28" s="104">
        <v>12885585</v>
      </c>
      <c r="C28" s="104">
        <v>15300895</v>
      </c>
      <c r="D28" s="104">
        <v>100220</v>
      </c>
      <c r="E28" s="104">
        <v>18003</v>
      </c>
      <c r="F28" s="104">
        <v>818707</v>
      </c>
      <c r="G28" s="105">
        <v>0</v>
      </c>
      <c r="H28" s="105">
        <v>0</v>
      </c>
      <c r="I28" s="104">
        <f t="shared" si="0"/>
        <v>29123410</v>
      </c>
      <c r="J28" s="104">
        <v>29141626</v>
      </c>
      <c r="K28" s="104">
        <v>29824103</v>
      </c>
    </row>
    <row r="29" spans="1:11">
      <c r="A29" s="160" t="s">
        <v>47</v>
      </c>
      <c r="B29" s="104">
        <v>40676563</v>
      </c>
      <c r="C29" s="104">
        <v>492746</v>
      </c>
      <c r="D29" s="104">
        <v>132218</v>
      </c>
      <c r="E29" s="105">
        <v>0</v>
      </c>
      <c r="F29" s="104">
        <v>24968</v>
      </c>
      <c r="G29" s="105">
        <v>0</v>
      </c>
      <c r="H29" s="104">
        <v>24500</v>
      </c>
      <c r="I29" s="104">
        <f t="shared" si="0"/>
        <v>41350995</v>
      </c>
      <c r="J29" s="104">
        <v>42094000</v>
      </c>
      <c r="K29" s="104">
        <v>42094000</v>
      </c>
    </row>
    <row r="30" spans="1:11">
      <c r="A30" s="160" t="s">
        <v>45</v>
      </c>
      <c r="B30" s="104">
        <v>871166</v>
      </c>
      <c r="C30" s="104">
        <v>588933</v>
      </c>
      <c r="D30" s="104">
        <v>7673</v>
      </c>
      <c r="E30" s="104">
        <v>3354</v>
      </c>
      <c r="F30" s="104">
        <v>4782</v>
      </c>
      <c r="G30" s="105">
        <v>0</v>
      </c>
      <c r="H30" s="105">
        <v>0</v>
      </c>
      <c r="I30" s="104">
        <f t="shared" si="0"/>
        <v>1475908</v>
      </c>
      <c r="J30" s="104">
        <v>1605000</v>
      </c>
      <c r="K30" s="104">
        <v>1580235</v>
      </c>
    </row>
    <row r="31" spans="1:11">
      <c r="A31" s="160" t="s">
        <v>744</v>
      </c>
      <c r="B31" s="104">
        <v>1092493</v>
      </c>
      <c r="C31" s="104">
        <v>173276</v>
      </c>
      <c r="D31" s="104">
        <v>5492</v>
      </c>
      <c r="E31" s="104">
        <v>6098</v>
      </c>
      <c r="F31" s="104">
        <v>2357</v>
      </c>
      <c r="G31" s="105">
        <v>0</v>
      </c>
      <c r="H31" s="105">
        <v>0</v>
      </c>
      <c r="I31" s="104">
        <f t="shared" si="0"/>
        <v>1279716</v>
      </c>
      <c r="J31" s="104">
        <v>1321000</v>
      </c>
      <c r="K31" s="104">
        <v>1424051</v>
      </c>
    </row>
    <row r="32" spans="1:11">
      <c r="A32" s="160" t="s">
        <v>1109</v>
      </c>
      <c r="B32" s="104">
        <v>790878</v>
      </c>
      <c r="C32" s="104">
        <v>219495</v>
      </c>
      <c r="D32" s="104">
        <v>1984</v>
      </c>
      <c r="E32" s="104">
        <v>3014</v>
      </c>
      <c r="F32" s="105">
        <v>7924</v>
      </c>
      <c r="G32" s="105">
        <v>0</v>
      </c>
      <c r="H32" s="105">
        <v>30000</v>
      </c>
      <c r="I32" s="104">
        <f t="shared" si="0"/>
        <v>1053295</v>
      </c>
      <c r="J32" s="104">
        <v>1230000</v>
      </c>
      <c r="K32" s="105">
        <v>923882</v>
      </c>
    </row>
    <row r="33" spans="1:11">
      <c r="A33" s="160" t="s">
        <v>813</v>
      </c>
      <c r="B33" s="104">
        <v>727794</v>
      </c>
      <c r="C33" s="104">
        <v>245868</v>
      </c>
      <c r="D33" s="104">
        <v>3513</v>
      </c>
      <c r="E33" s="104">
        <v>3304</v>
      </c>
      <c r="F33" s="104">
        <v>1465</v>
      </c>
      <c r="G33" s="105">
        <v>0</v>
      </c>
      <c r="H33" s="105">
        <v>0</v>
      </c>
      <c r="I33" s="104">
        <f t="shared" si="0"/>
        <v>981944</v>
      </c>
      <c r="J33" s="104">
        <v>1286000</v>
      </c>
      <c r="K33" s="104">
        <v>907310</v>
      </c>
    </row>
    <row r="34" spans="1:11">
      <c r="A34" s="160" t="s">
        <v>1119</v>
      </c>
      <c r="B34" s="105">
        <v>912773</v>
      </c>
      <c r="C34" s="104">
        <v>22230588</v>
      </c>
      <c r="D34" s="105">
        <v>0</v>
      </c>
      <c r="E34" s="105">
        <v>0</v>
      </c>
      <c r="F34" s="105">
        <v>0</v>
      </c>
      <c r="G34" s="104">
        <v>518568743</v>
      </c>
      <c r="H34" s="104">
        <v>990979426</v>
      </c>
      <c r="I34" s="104">
        <f t="shared" si="0"/>
        <v>1532691530</v>
      </c>
      <c r="J34" s="104">
        <v>1505759540</v>
      </c>
      <c r="K34" s="104">
        <v>1277218070</v>
      </c>
    </row>
    <row r="35" spans="1:11">
      <c r="A35" s="160" t="s">
        <v>836</v>
      </c>
      <c r="B35" s="105">
        <v>123320</v>
      </c>
      <c r="C35" s="104">
        <v>40656</v>
      </c>
      <c r="D35" s="105">
        <v>711</v>
      </c>
      <c r="E35" s="105">
        <v>0</v>
      </c>
      <c r="F35" s="105">
        <v>320</v>
      </c>
      <c r="G35" s="105">
        <v>0</v>
      </c>
      <c r="H35" s="105">
        <v>0</v>
      </c>
      <c r="I35" s="104">
        <f t="shared" si="0"/>
        <v>165007</v>
      </c>
      <c r="J35" s="104">
        <v>214987</v>
      </c>
      <c r="K35" s="105">
        <v>172341</v>
      </c>
    </row>
    <row r="36" spans="1:11">
      <c r="A36" s="160" t="s">
        <v>1077</v>
      </c>
      <c r="B36" s="104">
        <v>12421890</v>
      </c>
      <c r="C36" s="104">
        <v>4335202</v>
      </c>
      <c r="D36" s="104">
        <v>331955</v>
      </c>
      <c r="E36" s="104">
        <v>91107</v>
      </c>
      <c r="F36" s="104">
        <v>283903</v>
      </c>
      <c r="G36" s="105">
        <v>0</v>
      </c>
      <c r="H36" s="105">
        <v>0</v>
      </c>
      <c r="I36" s="104">
        <f t="shared" si="0"/>
        <v>17464057</v>
      </c>
      <c r="J36" s="104">
        <v>19646000</v>
      </c>
      <c r="K36" s="104">
        <v>18368885</v>
      </c>
    </row>
    <row r="37" spans="1:11">
      <c r="A37" s="160" t="s">
        <v>802</v>
      </c>
      <c r="B37" s="104">
        <v>3325083</v>
      </c>
      <c r="C37" s="104">
        <v>2857825</v>
      </c>
      <c r="D37" s="104">
        <v>85574</v>
      </c>
      <c r="E37" s="104">
        <v>342</v>
      </c>
      <c r="F37" s="104">
        <v>130133</v>
      </c>
      <c r="G37" s="105">
        <v>0</v>
      </c>
      <c r="H37" s="105">
        <v>174200</v>
      </c>
      <c r="I37" s="104">
        <f t="shared" si="0"/>
        <v>6573157</v>
      </c>
      <c r="J37" s="104">
        <v>7338591</v>
      </c>
      <c r="K37" s="104">
        <v>7086075</v>
      </c>
    </row>
    <row r="38" spans="1:11">
      <c r="A38" s="160" t="s">
        <v>789</v>
      </c>
      <c r="B38" s="104">
        <v>205679</v>
      </c>
      <c r="C38" s="104">
        <v>1005820</v>
      </c>
      <c r="D38" s="104">
        <v>2322</v>
      </c>
      <c r="E38" s="104">
        <v>1804</v>
      </c>
      <c r="F38" s="104">
        <v>2693</v>
      </c>
      <c r="G38" s="105">
        <v>0</v>
      </c>
      <c r="H38" s="105">
        <v>0</v>
      </c>
      <c r="I38" s="104">
        <f t="shared" si="0"/>
        <v>1218318</v>
      </c>
      <c r="J38" s="104">
        <v>1295444</v>
      </c>
      <c r="K38" s="104">
        <v>727732</v>
      </c>
    </row>
    <row r="39" spans="1:11">
      <c r="A39" s="160" t="s">
        <v>788</v>
      </c>
      <c r="B39" s="104">
        <v>2352136</v>
      </c>
      <c r="C39" s="104">
        <v>759403</v>
      </c>
      <c r="D39" s="104">
        <v>52680</v>
      </c>
      <c r="E39" s="104">
        <v>25701</v>
      </c>
      <c r="F39" s="104">
        <v>16541</v>
      </c>
      <c r="G39" s="105">
        <v>0</v>
      </c>
      <c r="H39" s="105">
        <v>0</v>
      </c>
      <c r="I39" s="104">
        <f t="shared" si="0"/>
        <v>3206461</v>
      </c>
      <c r="J39" s="104">
        <v>3341000</v>
      </c>
      <c r="K39" s="105">
        <v>3303881</v>
      </c>
    </row>
    <row r="40" spans="1:11">
      <c r="A40" s="160" t="s">
        <v>902</v>
      </c>
      <c r="B40" s="104">
        <v>2792905</v>
      </c>
      <c r="C40" s="104">
        <v>589390</v>
      </c>
      <c r="D40" s="104">
        <v>11955</v>
      </c>
      <c r="E40" s="104">
        <v>24114</v>
      </c>
      <c r="F40" s="104">
        <v>16465</v>
      </c>
      <c r="G40" s="105">
        <v>0</v>
      </c>
      <c r="H40" s="105">
        <v>0</v>
      </c>
      <c r="I40" s="104">
        <f t="shared" si="0"/>
        <v>3434829</v>
      </c>
      <c r="J40" s="104">
        <v>3928000</v>
      </c>
      <c r="K40" s="104">
        <v>3814772</v>
      </c>
    </row>
    <row r="41" spans="1:11">
      <c r="A41" s="160" t="s">
        <v>46</v>
      </c>
      <c r="B41" s="104">
        <v>5244040</v>
      </c>
      <c r="C41" s="104">
        <v>566238</v>
      </c>
      <c r="D41" s="104">
        <v>7728</v>
      </c>
      <c r="E41" s="104">
        <v>1612</v>
      </c>
      <c r="F41" s="104">
        <v>7560</v>
      </c>
      <c r="G41" s="105">
        <v>0</v>
      </c>
      <c r="H41" s="105">
        <v>0</v>
      </c>
      <c r="I41" s="104">
        <f t="shared" si="0"/>
        <v>5827178</v>
      </c>
      <c r="J41" s="104">
        <v>6094271</v>
      </c>
      <c r="K41" s="104">
        <v>5647098</v>
      </c>
    </row>
    <row r="42" spans="1:11">
      <c r="A42" s="160" t="s">
        <v>816</v>
      </c>
      <c r="B42" s="104">
        <v>806756</v>
      </c>
      <c r="C42" s="104">
        <v>162354</v>
      </c>
      <c r="D42" s="104">
        <v>9513</v>
      </c>
      <c r="E42" s="104">
        <v>10021</v>
      </c>
      <c r="F42" s="104">
        <v>2088</v>
      </c>
      <c r="G42" s="105">
        <v>0</v>
      </c>
      <c r="H42" s="105">
        <v>0</v>
      </c>
      <c r="I42" s="104">
        <f t="shared" si="0"/>
        <v>990732</v>
      </c>
      <c r="J42" s="104">
        <v>1138000</v>
      </c>
      <c r="K42" s="104">
        <v>1052086</v>
      </c>
    </row>
    <row r="43" spans="1:11">
      <c r="A43" s="160" t="s">
        <v>1114</v>
      </c>
      <c r="B43" s="104">
        <v>8155324</v>
      </c>
      <c r="C43" s="104">
        <v>2011688</v>
      </c>
      <c r="D43" s="104">
        <v>321758</v>
      </c>
      <c r="E43" s="104">
        <v>4259</v>
      </c>
      <c r="F43" s="104">
        <v>151524</v>
      </c>
      <c r="G43" s="105">
        <v>0</v>
      </c>
      <c r="H43" s="105">
        <v>0</v>
      </c>
      <c r="I43" s="104">
        <f t="shared" si="0"/>
        <v>10644553</v>
      </c>
      <c r="J43" s="104">
        <v>11896854</v>
      </c>
      <c r="K43" s="104">
        <v>11366779</v>
      </c>
    </row>
    <row r="44" spans="1:11">
      <c r="A44" s="160" t="s">
        <v>828</v>
      </c>
      <c r="B44" s="104">
        <v>756326</v>
      </c>
      <c r="C44" s="104">
        <v>187252</v>
      </c>
      <c r="D44" s="104">
        <v>10236</v>
      </c>
      <c r="E44" s="104">
        <v>8154</v>
      </c>
      <c r="F44" s="104">
        <v>7850</v>
      </c>
      <c r="G44" s="105">
        <v>8794594</v>
      </c>
      <c r="H44" s="105">
        <v>0</v>
      </c>
      <c r="I44" s="104">
        <f t="shared" si="0"/>
        <v>9764412</v>
      </c>
      <c r="J44" s="104">
        <v>12337000</v>
      </c>
      <c r="K44" s="105">
        <v>13380757</v>
      </c>
    </row>
    <row r="45" spans="1:11">
      <c r="A45" s="160" t="s">
        <v>664</v>
      </c>
      <c r="B45" s="104">
        <v>12332998</v>
      </c>
      <c r="C45" s="104">
        <v>679243</v>
      </c>
      <c r="D45" s="104">
        <v>14897</v>
      </c>
      <c r="E45" s="104">
        <v>21262</v>
      </c>
      <c r="F45" s="104">
        <v>10611</v>
      </c>
      <c r="G45" s="105">
        <v>0</v>
      </c>
      <c r="H45" s="105">
        <v>0</v>
      </c>
      <c r="I45" s="104">
        <f t="shared" si="0"/>
        <v>13059011</v>
      </c>
      <c r="J45" s="104">
        <v>13064000</v>
      </c>
      <c r="K45" s="104">
        <v>12912363</v>
      </c>
    </row>
    <row r="46" spans="1:11">
      <c r="A46" s="160" t="s">
        <v>827</v>
      </c>
      <c r="B46" s="104">
        <v>1346071</v>
      </c>
      <c r="C46" s="104">
        <v>1631721</v>
      </c>
      <c r="D46" s="104">
        <v>11831</v>
      </c>
      <c r="E46" s="104">
        <v>2813</v>
      </c>
      <c r="F46" s="104">
        <v>26425</v>
      </c>
      <c r="G46" s="105">
        <v>0</v>
      </c>
      <c r="H46" s="105">
        <v>0</v>
      </c>
      <c r="I46" s="104">
        <f t="shared" si="0"/>
        <v>3018861</v>
      </c>
      <c r="J46" s="104">
        <v>3779000</v>
      </c>
      <c r="K46" s="104">
        <v>3963947</v>
      </c>
    </row>
    <row r="47" spans="1:11">
      <c r="A47" s="160" t="s">
        <v>903</v>
      </c>
      <c r="B47" s="104">
        <v>4524513</v>
      </c>
      <c r="C47" s="104">
        <v>2505652</v>
      </c>
      <c r="D47" s="104">
        <v>14109</v>
      </c>
      <c r="E47" s="104">
        <v>227</v>
      </c>
      <c r="F47" s="104">
        <v>15606</v>
      </c>
      <c r="G47" s="105">
        <v>0</v>
      </c>
      <c r="H47" s="105">
        <v>0</v>
      </c>
      <c r="I47" s="104">
        <f t="shared" si="0"/>
        <v>7060107</v>
      </c>
      <c r="J47" s="104">
        <v>7572000</v>
      </c>
      <c r="K47" s="105">
        <v>7551821</v>
      </c>
    </row>
    <row r="48" spans="1:11">
      <c r="A48" s="160" t="s">
        <v>904</v>
      </c>
      <c r="B48" s="104">
        <v>809234</v>
      </c>
      <c r="C48" s="104">
        <v>269937</v>
      </c>
      <c r="D48" s="104">
        <v>2973</v>
      </c>
      <c r="E48" s="104">
        <v>746</v>
      </c>
      <c r="F48" s="104">
        <v>25439</v>
      </c>
      <c r="G48" s="105">
        <v>0</v>
      </c>
      <c r="H48" s="105">
        <v>0</v>
      </c>
      <c r="I48" s="104">
        <f t="shared" si="0"/>
        <v>1108329</v>
      </c>
      <c r="J48" s="104">
        <v>1188000</v>
      </c>
      <c r="K48" s="104">
        <v>1132015</v>
      </c>
    </row>
    <row r="49" spans="1:11">
      <c r="A49" s="160" t="s">
        <v>1100</v>
      </c>
      <c r="B49" s="104">
        <v>6505525</v>
      </c>
      <c r="C49" s="104">
        <v>940999</v>
      </c>
      <c r="D49" s="104">
        <v>53224</v>
      </c>
      <c r="E49" s="104">
        <v>76007</v>
      </c>
      <c r="F49" s="104">
        <v>117917</v>
      </c>
      <c r="G49" s="105">
        <v>0</v>
      </c>
      <c r="H49" s="105">
        <v>0</v>
      </c>
      <c r="I49" s="104">
        <f t="shared" si="0"/>
        <v>7693672</v>
      </c>
      <c r="J49" s="104">
        <v>10570000</v>
      </c>
      <c r="K49" s="104">
        <v>7636947</v>
      </c>
    </row>
    <row r="50" spans="1:11">
      <c r="A50" s="160" t="s">
        <v>162</v>
      </c>
      <c r="B50" s="104">
        <v>14882099</v>
      </c>
      <c r="C50" s="104">
        <v>1734837</v>
      </c>
      <c r="D50" s="104">
        <v>178431</v>
      </c>
      <c r="E50" s="104">
        <v>88619</v>
      </c>
      <c r="F50" s="105">
        <v>81515</v>
      </c>
      <c r="G50" s="105">
        <v>0</v>
      </c>
      <c r="H50" s="105">
        <v>0</v>
      </c>
      <c r="I50" s="104">
        <f t="shared" si="0"/>
        <v>16965501</v>
      </c>
      <c r="J50" s="104">
        <v>19986800</v>
      </c>
      <c r="K50" s="105">
        <v>16437162</v>
      </c>
    </row>
    <row r="51" spans="1:11">
      <c r="A51" s="160" t="s">
        <v>1225</v>
      </c>
      <c r="B51" s="104">
        <v>11615427</v>
      </c>
      <c r="C51" s="104">
        <v>967345</v>
      </c>
      <c r="D51" s="104">
        <v>10525555</v>
      </c>
      <c r="E51" s="104">
        <v>980580</v>
      </c>
      <c r="F51" s="104">
        <v>2114889</v>
      </c>
      <c r="G51" s="105">
        <v>0</v>
      </c>
      <c r="H51" s="105">
        <v>96178</v>
      </c>
      <c r="I51" s="104">
        <f t="shared" si="0"/>
        <v>26299974</v>
      </c>
      <c r="J51" s="104">
        <v>25000000</v>
      </c>
      <c r="K51" s="104">
        <v>28263737</v>
      </c>
    </row>
    <row r="52" spans="1:11">
      <c r="A52" s="160" t="s">
        <v>1111</v>
      </c>
      <c r="B52" s="104">
        <v>1998018</v>
      </c>
      <c r="C52" s="104">
        <v>384848</v>
      </c>
      <c r="D52" s="104">
        <v>10957</v>
      </c>
      <c r="E52" s="104">
        <v>32995</v>
      </c>
      <c r="F52" s="104">
        <v>9486</v>
      </c>
      <c r="G52" s="105">
        <v>0</v>
      </c>
      <c r="H52" s="105">
        <v>0</v>
      </c>
      <c r="I52" s="104">
        <f t="shared" si="0"/>
        <v>2436304</v>
      </c>
      <c r="J52" s="104">
        <v>3126000</v>
      </c>
      <c r="K52" s="105">
        <v>2705940</v>
      </c>
    </row>
    <row r="53" spans="1:11">
      <c r="A53" s="160" t="s">
        <v>1113</v>
      </c>
      <c r="B53" s="104">
        <v>647103</v>
      </c>
      <c r="C53" s="104">
        <v>328519</v>
      </c>
      <c r="D53" s="104">
        <v>8078</v>
      </c>
      <c r="E53" s="104">
        <v>70</v>
      </c>
      <c r="F53" s="104">
        <v>6763</v>
      </c>
      <c r="G53" s="105">
        <v>0</v>
      </c>
      <c r="H53" s="105">
        <v>614940</v>
      </c>
      <c r="I53" s="104">
        <f t="shared" si="0"/>
        <v>1605473</v>
      </c>
      <c r="J53" s="104">
        <v>2422000</v>
      </c>
      <c r="K53" s="105">
        <v>1956336</v>
      </c>
    </row>
    <row r="54" spans="1:11">
      <c r="A54" s="160" t="s">
        <v>900</v>
      </c>
      <c r="B54" s="104">
        <v>26944567</v>
      </c>
      <c r="C54" s="104">
        <v>1536673</v>
      </c>
      <c r="D54" s="104">
        <v>10011538</v>
      </c>
      <c r="E54" s="104">
        <v>3373249</v>
      </c>
      <c r="F54" s="104">
        <v>1449952</v>
      </c>
      <c r="G54" s="105">
        <v>0</v>
      </c>
      <c r="H54" s="105">
        <v>298271</v>
      </c>
      <c r="I54" s="104">
        <f t="shared" si="0"/>
        <v>43614250</v>
      </c>
      <c r="J54" s="104">
        <v>35698000</v>
      </c>
      <c r="K54" s="105">
        <v>37973242</v>
      </c>
    </row>
    <row r="55" spans="1:11">
      <c r="A55" s="160" t="s">
        <v>837</v>
      </c>
      <c r="B55" s="104">
        <v>1816960</v>
      </c>
      <c r="C55" s="104">
        <v>518771</v>
      </c>
      <c r="D55" s="104">
        <v>4755</v>
      </c>
      <c r="E55" s="104">
        <v>6467</v>
      </c>
      <c r="F55" s="104">
        <v>7660</v>
      </c>
      <c r="G55" s="105">
        <v>0</v>
      </c>
      <c r="H55" s="105">
        <v>0</v>
      </c>
      <c r="I55" s="104">
        <f t="shared" si="0"/>
        <v>2354613</v>
      </c>
      <c r="J55" s="104">
        <v>2567141</v>
      </c>
      <c r="K55" s="105">
        <v>2610446</v>
      </c>
    </row>
    <row r="56" spans="1:11">
      <c r="A56" s="160" t="s">
        <v>1226</v>
      </c>
      <c r="B56" s="104">
        <v>1717516</v>
      </c>
      <c r="C56" s="104">
        <v>1671556</v>
      </c>
      <c r="D56" s="104">
        <v>6061</v>
      </c>
      <c r="E56" s="104">
        <v>247950</v>
      </c>
      <c r="F56" s="104">
        <v>2766</v>
      </c>
      <c r="G56" s="105">
        <v>0</v>
      </c>
      <c r="H56" s="105">
        <v>0</v>
      </c>
      <c r="I56" s="104">
        <f t="shared" si="0"/>
        <v>3645849</v>
      </c>
      <c r="J56" s="104">
        <v>5000000</v>
      </c>
      <c r="K56" s="105">
        <v>2429239</v>
      </c>
    </row>
    <row r="57" spans="1:11">
      <c r="A57" s="160" t="s">
        <v>1110</v>
      </c>
      <c r="B57" s="104">
        <v>411583</v>
      </c>
      <c r="C57" s="104">
        <v>48494</v>
      </c>
      <c r="D57" s="104">
        <v>7132</v>
      </c>
      <c r="E57" s="104">
        <v>61073</v>
      </c>
      <c r="F57" s="104">
        <v>621</v>
      </c>
      <c r="G57" s="105">
        <v>0</v>
      </c>
      <c r="H57" s="105">
        <v>0</v>
      </c>
      <c r="I57" s="104">
        <f t="shared" si="0"/>
        <v>528903</v>
      </c>
      <c r="J57" s="104">
        <v>1031000</v>
      </c>
      <c r="K57" s="105">
        <v>397080</v>
      </c>
    </row>
    <row r="58" spans="1:11">
      <c r="A58" s="160" t="s">
        <v>1392</v>
      </c>
      <c r="B58" s="104">
        <v>137191</v>
      </c>
      <c r="C58" s="104">
        <v>310611</v>
      </c>
      <c r="D58" s="104">
        <v>4162</v>
      </c>
      <c r="E58" s="104">
        <v>19598</v>
      </c>
      <c r="F58" s="104">
        <v>1082</v>
      </c>
      <c r="G58" s="105">
        <v>0</v>
      </c>
      <c r="H58" s="105">
        <v>0</v>
      </c>
      <c r="I58" s="104">
        <f t="shared" si="0"/>
        <v>472644</v>
      </c>
      <c r="J58" s="104">
        <v>1000000</v>
      </c>
      <c r="K58" s="105">
        <v>0</v>
      </c>
    </row>
    <row r="59" spans="1:11">
      <c r="A59" s="134" t="s">
        <v>28</v>
      </c>
      <c r="B59" s="135">
        <f>SUM(B4:B58)</f>
        <v>1389808947</v>
      </c>
      <c r="C59" s="135">
        <f>SUM(C4:C58)</f>
        <v>221968427</v>
      </c>
      <c r="D59" s="135">
        <f t="shared" ref="D59:K59" si="1">SUM(D4:D58)</f>
        <v>133504935</v>
      </c>
      <c r="E59" s="135">
        <f t="shared" si="1"/>
        <v>15132187</v>
      </c>
      <c r="F59" s="135">
        <f t="shared" si="1"/>
        <v>49580500</v>
      </c>
      <c r="G59" s="135">
        <f t="shared" si="1"/>
        <v>726004810</v>
      </c>
      <c r="H59" s="135">
        <f t="shared" si="1"/>
        <v>997042755</v>
      </c>
      <c r="I59" s="135">
        <f t="shared" si="1"/>
        <v>3533042561</v>
      </c>
      <c r="J59" s="135">
        <f t="shared" si="1"/>
        <v>3499419134</v>
      </c>
      <c r="K59" s="135">
        <f t="shared" si="1"/>
        <v>3333982617</v>
      </c>
    </row>
  </sheetData>
  <mergeCells count="1">
    <mergeCell ref="A1:K1"/>
  </mergeCells>
  <phoneticPr fontId="0" type="noConversion"/>
  <pageMargins left="0.23" right="0.36458333333333298" top="0.83333333333333304" bottom="0.28999999999999998" header="0.25" footer="0.27"/>
  <pageSetup paperSize="9" orientation="landscape" horizontalDpi="300" verticalDpi="300" r:id="rId1"/>
  <headerFooter>
    <oddHeader xml:space="preserve">&amp;R&amp;"Times New Roman,Regular"Kingdom of Bahrain
Consolidated Final Account
For The Year Ended 31 December 2020
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43"/>
  <sheetViews>
    <sheetView view="pageBreakPreview" zoomScaleNormal="100" zoomScaleSheetLayoutView="100" zoomScalePageLayoutView="136" workbookViewId="0">
      <selection sqref="A1:I1"/>
    </sheetView>
  </sheetViews>
  <sheetFormatPr defaultColWidth="9.140625" defaultRowHeight="12.75"/>
  <cols>
    <col min="1" max="3" width="3.7109375" style="9" customWidth="1"/>
    <col min="4" max="4" width="5.28515625" style="9" customWidth="1"/>
    <col min="5" max="5" width="38.7109375" style="9" bestFit="1" customWidth="1"/>
    <col min="6" max="7" width="12.5703125" style="9" customWidth="1"/>
    <col min="8" max="8" width="11.28515625" style="9" bestFit="1" customWidth="1"/>
    <col min="9" max="9" width="12.85546875" style="9" customWidth="1"/>
    <col min="10" max="16384" width="9.140625" style="9"/>
  </cols>
  <sheetData>
    <row r="1" spans="1:9" ht="22.5" customHeight="1">
      <c r="A1" s="252" t="s">
        <v>1126</v>
      </c>
      <c r="B1" s="253"/>
      <c r="C1" s="253"/>
      <c r="D1" s="263"/>
      <c r="E1" s="263"/>
      <c r="F1" s="263"/>
      <c r="G1" s="263"/>
      <c r="H1" s="263"/>
      <c r="I1" s="263"/>
    </row>
    <row r="2" spans="1:9" ht="13.5" customHeight="1">
      <c r="I2" s="13" t="s">
        <v>49</v>
      </c>
    </row>
    <row r="3" spans="1:9" ht="18.75" customHeight="1">
      <c r="A3" s="264" t="s">
        <v>80</v>
      </c>
      <c r="B3" s="265"/>
      <c r="C3" s="265"/>
      <c r="D3" s="265"/>
      <c r="E3" s="275" t="s">
        <v>29</v>
      </c>
      <c r="F3" s="264">
        <v>2020</v>
      </c>
      <c r="G3" s="264"/>
      <c r="H3" s="264"/>
      <c r="I3" s="268">
        <v>2019</v>
      </c>
    </row>
    <row r="4" spans="1:9" ht="18.75" customHeight="1">
      <c r="A4" s="66" t="s">
        <v>622</v>
      </c>
      <c r="B4" s="66" t="s">
        <v>643</v>
      </c>
      <c r="C4" s="66" t="s">
        <v>619</v>
      </c>
      <c r="D4" s="66" t="s">
        <v>642</v>
      </c>
      <c r="E4" s="276"/>
      <c r="F4" s="66" t="s">
        <v>27</v>
      </c>
      <c r="G4" s="66" t="s">
        <v>48</v>
      </c>
      <c r="H4" s="66" t="s">
        <v>81</v>
      </c>
      <c r="I4" s="269"/>
    </row>
    <row r="5" spans="1:9">
      <c r="A5" s="187" t="s">
        <v>322</v>
      </c>
      <c r="B5" s="187" t="s">
        <v>165</v>
      </c>
      <c r="C5" s="187" t="s">
        <v>165</v>
      </c>
      <c r="D5" s="187" t="s">
        <v>370</v>
      </c>
      <c r="E5" s="188" t="s">
        <v>894</v>
      </c>
      <c r="F5" s="190">
        <v>794792945</v>
      </c>
      <c r="G5" s="190">
        <v>789310034</v>
      </c>
      <c r="H5" s="90">
        <f>F5-G5</f>
        <v>5482911</v>
      </c>
      <c r="I5" s="190">
        <v>789505862</v>
      </c>
    </row>
    <row r="6" spans="1:9">
      <c r="A6" s="187" t="s">
        <v>322</v>
      </c>
      <c r="B6" s="187" t="s">
        <v>165</v>
      </c>
      <c r="C6" s="187" t="s">
        <v>165</v>
      </c>
      <c r="D6" s="187" t="s">
        <v>371</v>
      </c>
      <c r="E6" s="188" t="s">
        <v>120</v>
      </c>
      <c r="F6" s="190">
        <v>9920783</v>
      </c>
      <c r="G6" s="190">
        <v>11430824</v>
      </c>
      <c r="H6" s="90">
        <f t="shared" ref="H6:H69" si="0">F6-G6</f>
        <v>-1510041</v>
      </c>
      <c r="I6" s="190">
        <v>12943425</v>
      </c>
    </row>
    <row r="7" spans="1:9">
      <c r="A7" s="187" t="s">
        <v>322</v>
      </c>
      <c r="B7" s="187" t="s">
        <v>165</v>
      </c>
      <c r="C7" s="187" t="s">
        <v>165</v>
      </c>
      <c r="D7" s="187" t="s">
        <v>372</v>
      </c>
      <c r="E7" s="188" t="s">
        <v>121</v>
      </c>
      <c r="F7" s="190">
        <v>46516248</v>
      </c>
      <c r="G7" s="190">
        <v>46492653</v>
      </c>
      <c r="H7" s="90">
        <f t="shared" si="0"/>
        <v>23595</v>
      </c>
      <c r="I7" s="190">
        <v>46708770</v>
      </c>
    </row>
    <row r="8" spans="1:9">
      <c r="A8" s="187" t="s">
        <v>322</v>
      </c>
      <c r="B8" s="187" t="s">
        <v>165</v>
      </c>
      <c r="C8" s="187" t="s">
        <v>165</v>
      </c>
      <c r="D8" s="187" t="s">
        <v>623</v>
      </c>
      <c r="E8" s="188" t="s">
        <v>624</v>
      </c>
      <c r="F8" s="190">
        <v>57027036</v>
      </c>
      <c r="G8" s="190">
        <v>57036798</v>
      </c>
      <c r="H8" s="90">
        <f t="shared" si="0"/>
        <v>-9762</v>
      </c>
      <c r="I8" s="190">
        <v>57482216</v>
      </c>
    </row>
    <row r="9" spans="1:9">
      <c r="A9" s="187" t="s">
        <v>322</v>
      </c>
      <c r="B9" s="187" t="s">
        <v>165</v>
      </c>
      <c r="C9" s="187" t="s">
        <v>165</v>
      </c>
      <c r="D9" s="187" t="s">
        <v>838</v>
      </c>
      <c r="E9" s="188" t="s">
        <v>839</v>
      </c>
      <c r="F9" s="190">
        <v>3578550</v>
      </c>
      <c r="G9" s="190">
        <v>4229480</v>
      </c>
      <c r="H9" s="90">
        <f t="shared" si="0"/>
        <v>-650930</v>
      </c>
      <c r="I9" s="190">
        <v>2802475</v>
      </c>
    </row>
    <row r="10" spans="1:9">
      <c r="A10" s="187" t="s">
        <v>322</v>
      </c>
      <c r="B10" s="187" t="s">
        <v>165</v>
      </c>
      <c r="C10" s="187" t="s">
        <v>165</v>
      </c>
      <c r="D10" s="187" t="s">
        <v>840</v>
      </c>
      <c r="E10" s="188" t="s">
        <v>841</v>
      </c>
      <c r="F10" s="190">
        <v>31800</v>
      </c>
      <c r="G10" s="190">
        <v>9000</v>
      </c>
      <c r="H10" s="90">
        <f t="shared" si="0"/>
        <v>22800</v>
      </c>
      <c r="I10" s="190">
        <v>17400</v>
      </c>
    </row>
    <row r="11" spans="1:9">
      <c r="A11" s="187" t="s">
        <v>322</v>
      </c>
      <c r="B11" s="187" t="s">
        <v>165</v>
      </c>
      <c r="C11" s="187" t="s">
        <v>165</v>
      </c>
      <c r="D11" s="187" t="s">
        <v>906</v>
      </c>
      <c r="E11" s="188" t="s">
        <v>907</v>
      </c>
      <c r="F11" s="190">
        <v>2455417</v>
      </c>
      <c r="G11" s="190">
        <v>2615164</v>
      </c>
      <c r="H11" s="90">
        <f t="shared" si="0"/>
        <v>-159747</v>
      </c>
      <c r="I11" s="190">
        <v>2102382</v>
      </c>
    </row>
    <row r="12" spans="1:9">
      <c r="A12" s="187" t="s">
        <v>322</v>
      </c>
      <c r="B12" s="187" t="s">
        <v>165</v>
      </c>
      <c r="C12" s="187" t="s">
        <v>165</v>
      </c>
      <c r="D12" s="187" t="s">
        <v>842</v>
      </c>
      <c r="E12" s="188" t="s">
        <v>843</v>
      </c>
      <c r="F12" s="190">
        <v>596519</v>
      </c>
      <c r="G12" s="190">
        <v>595336</v>
      </c>
      <c r="H12" s="90">
        <f t="shared" si="0"/>
        <v>1183</v>
      </c>
      <c r="I12" s="190">
        <v>354588</v>
      </c>
    </row>
    <row r="13" spans="1:9">
      <c r="A13" s="187" t="s">
        <v>322</v>
      </c>
      <c r="B13" s="187" t="s">
        <v>165</v>
      </c>
      <c r="C13" s="187" t="s">
        <v>165</v>
      </c>
      <c r="D13" s="187" t="s">
        <v>908</v>
      </c>
      <c r="E13" s="188" t="s">
        <v>909</v>
      </c>
      <c r="F13" s="190">
        <v>261058</v>
      </c>
      <c r="G13" s="190">
        <v>249334</v>
      </c>
      <c r="H13" s="90">
        <f t="shared" si="0"/>
        <v>11724</v>
      </c>
      <c r="I13" s="190">
        <v>236910</v>
      </c>
    </row>
    <row r="14" spans="1:9">
      <c r="A14" s="187" t="s">
        <v>322</v>
      </c>
      <c r="B14" s="187" t="s">
        <v>165</v>
      </c>
      <c r="C14" s="187" t="s">
        <v>165</v>
      </c>
      <c r="D14" s="187" t="s">
        <v>1273</v>
      </c>
      <c r="E14" s="188" t="s">
        <v>1227</v>
      </c>
      <c r="F14" s="90">
        <v>0</v>
      </c>
      <c r="G14" s="90">
        <v>0</v>
      </c>
      <c r="H14" s="90">
        <f t="shared" si="0"/>
        <v>0</v>
      </c>
      <c r="I14" s="190">
        <v>1000</v>
      </c>
    </row>
    <row r="15" spans="1:9">
      <c r="A15" s="187" t="s">
        <v>322</v>
      </c>
      <c r="B15" s="187" t="s">
        <v>165</v>
      </c>
      <c r="C15" s="187" t="s">
        <v>165</v>
      </c>
      <c r="D15" s="187" t="s">
        <v>373</v>
      </c>
      <c r="E15" s="188" t="s">
        <v>889</v>
      </c>
      <c r="F15" s="190">
        <v>21203283</v>
      </c>
      <c r="G15" s="190">
        <v>21059085</v>
      </c>
      <c r="H15" s="90">
        <f t="shared" si="0"/>
        <v>144198</v>
      </c>
      <c r="I15" s="190">
        <v>22279968</v>
      </c>
    </row>
    <row r="16" spans="1:9">
      <c r="A16" s="187" t="s">
        <v>322</v>
      </c>
      <c r="B16" s="187" t="s">
        <v>165</v>
      </c>
      <c r="C16" s="187" t="s">
        <v>165</v>
      </c>
      <c r="D16" s="187" t="s">
        <v>374</v>
      </c>
      <c r="E16" s="188" t="s">
        <v>890</v>
      </c>
      <c r="F16" s="190">
        <v>4048077</v>
      </c>
      <c r="G16" s="190">
        <v>4332828</v>
      </c>
      <c r="H16" s="90">
        <f t="shared" si="0"/>
        <v>-284751</v>
      </c>
      <c r="I16" s="190">
        <v>3976862</v>
      </c>
    </row>
    <row r="17" spans="1:9">
      <c r="A17" s="187" t="s">
        <v>322</v>
      </c>
      <c r="B17" s="187" t="s">
        <v>165</v>
      </c>
      <c r="C17" s="187" t="s">
        <v>165</v>
      </c>
      <c r="D17" s="187" t="s">
        <v>1274</v>
      </c>
      <c r="E17" s="188" t="s">
        <v>1228</v>
      </c>
      <c r="F17" s="190">
        <v>10044</v>
      </c>
      <c r="G17" s="190">
        <v>12286</v>
      </c>
      <c r="H17" s="90">
        <f t="shared" si="0"/>
        <v>-2242</v>
      </c>
      <c r="I17" s="190">
        <v>4885</v>
      </c>
    </row>
    <row r="18" spans="1:9">
      <c r="A18" s="187" t="s">
        <v>322</v>
      </c>
      <c r="B18" s="187" t="s">
        <v>165</v>
      </c>
      <c r="C18" s="187" t="s">
        <v>165</v>
      </c>
      <c r="D18" s="187" t="s">
        <v>1275</v>
      </c>
      <c r="E18" s="188" t="s">
        <v>1229</v>
      </c>
      <c r="F18" s="190">
        <v>33801</v>
      </c>
      <c r="G18" s="190">
        <v>233448</v>
      </c>
      <c r="H18" s="90">
        <f t="shared" si="0"/>
        <v>-199647</v>
      </c>
      <c r="I18" s="190">
        <v>29630</v>
      </c>
    </row>
    <row r="19" spans="1:9">
      <c r="A19" s="187" t="s">
        <v>322</v>
      </c>
      <c r="B19" s="187" t="s">
        <v>165</v>
      </c>
      <c r="C19" s="187" t="s">
        <v>165</v>
      </c>
      <c r="D19" s="187" t="s">
        <v>1276</v>
      </c>
      <c r="E19" s="188" t="s">
        <v>1230</v>
      </c>
      <c r="F19" s="190">
        <v>155700</v>
      </c>
      <c r="G19" s="190">
        <v>313319</v>
      </c>
      <c r="H19" s="90">
        <f t="shared" si="0"/>
        <v>-157619</v>
      </c>
      <c r="I19" s="190">
        <v>125292</v>
      </c>
    </row>
    <row r="20" spans="1:9">
      <c r="A20" s="187" t="s">
        <v>322</v>
      </c>
      <c r="B20" s="187" t="s">
        <v>165</v>
      </c>
      <c r="C20" s="187" t="s">
        <v>165</v>
      </c>
      <c r="D20" s="187" t="s">
        <v>375</v>
      </c>
      <c r="E20" s="188" t="s">
        <v>122</v>
      </c>
      <c r="F20" s="190">
        <v>35673185</v>
      </c>
      <c r="G20" s="190">
        <v>34905993</v>
      </c>
      <c r="H20" s="90">
        <f t="shared" si="0"/>
        <v>767192</v>
      </c>
      <c r="I20" s="190">
        <v>38414549</v>
      </c>
    </row>
    <row r="21" spans="1:9">
      <c r="A21" s="187" t="s">
        <v>322</v>
      </c>
      <c r="B21" s="187" t="s">
        <v>165</v>
      </c>
      <c r="C21" s="187" t="s">
        <v>165</v>
      </c>
      <c r="D21" s="187" t="s">
        <v>376</v>
      </c>
      <c r="E21" s="188" t="s">
        <v>892</v>
      </c>
      <c r="F21" s="190">
        <v>277100</v>
      </c>
      <c r="G21" s="190">
        <v>294127</v>
      </c>
      <c r="H21" s="90">
        <f t="shared" si="0"/>
        <v>-17027</v>
      </c>
      <c r="I21" s="190">
        <v>827332</v>
      </c>
    </row>
    <row r="22" spans="1:9">
      <c r="A22" s="187" t="s">
        <v>322</v>
      </c>
      <c r="B22" s="187" t="s">
        <v>165</v>
      </c>
      <c r="C22" s="187" t="s">
        <v>165</v>
      </c>
      <c r="D22" s="187" t="s">
        <v>746</v>
      </c>
      <c r="E22" s="188" t="s">
        <v>891</v>
      </c>
      <c r="F22" s="190">
        <v>46200</v>
      </c>
      <c r="G22" s="190">
        <v>7300</v>
      </c>
      <c r="H22" s="90">
        <f t="shared" si="0"/>
        <v>38900</v>
      </c>
      <c r="I22" s="190">
        <v>34400</v>
      </c>
    </row>
    <row r="23" spans="1:9">
      <c r="A23" s="187" t="s">
        <v>322</v>
      </c>
      <c r="B23" s="187" t="s">
        <v>165</v>
      </c>
      <c r="C23" s="187" t="s">
        <v>165</v>
      </c>
      <c r="D23" s="187" t="s">
        <v>377</v>
      </c>
      <c r="E23" s="188" t="s">
        <v>910</v>
      </c>
      <c r="F23" s="190">
        <v>44700</v>
      </c>
      <c r="G23" s="190">
        <v>51700</v>
      </c>
      <c r="H23" s="90">
        <f t="shared" si="0"/>
        <v>-7000</v>
      </c>
      <c r="I23" s="190">
        <v>91300</v>
      </c>
    </row>
    <row r="24" spans="1:9">
      <c r="A24" s="187" t="s">
        <v>322</v>
      </c>
      <c r="B24" s="187" t="s">
        <v>165</v>
      </c>
      <c r="C24" s="187" t="s">
        <v>165</v>
      </c>
      <c r="D24" s="187" t="s">
        <v>378</v>
      </c>
      <c r="E24" s="188" t="s">
        <v>522</v>
      </c>
      <c r="F24" s="190">
        <v>3041000</v>
      </c>
      <c r="G24" s="190">
        <v>6682974</v>
      </c>
      <c r="H24" s="90">
        <f t="shared" si="0"/>
        <v>-3641974</v>
      </c>
      <c r="I24" s="190">
        <v>3619415</v>
      </c>
    </row>
    <row r="25" spans="1:9">
      <c r="A25" s="187" t="s">
        <v>322</v>
      </c>
      <c r="B25" s="187" t="s">
        <v>165</v>
      </c>
      <c r="C25" s="187" t="s">
        <v>165</v>
      </c>
      <c r="D25" s="187" t="s">
        <v>379</v>
      </c>
      <c r="E25" s="188" t="s">
        <v>1277</v>
      </c>
      <c r="F25" s="190">
        <v>3147000</v>
      </c>
      <c r="G25" s="190">
        <v>3659375</v>
      </c>
      <c r="H25" s="90">
        <f t="shared" si="0"/>
        <v>-512375</v>
      </c>
      <c r="I25" s="190">
        <v>3774922</v>
      </c>
    </row>
    <row r="26" spans="1:9">
      <c r="A26" s="187" t="s">
        <v>322</v>
      </c>
      <c r="B26" s="187" t="s">
        <v>165</v>
      </c>
      <c r="C26" s="187" t="s">
        <v>165</v>
      </c>
      <c r="D26" s="187" t="s">
        <v>1186</v>
      </c>
      <c r="E26" s="188" t="s">
        <v>1187</v>
      </c>
      <c r="F26" s="90">
        <v>0</v>
      </c>
      <c r="G26" s="90">
        <v>0</v>
      </c>
      <c r="H26" s="90">
        <f t="shared" si="0"/>
        <v>0</v>
      </c>
      <c r="I26" s="190">
        <v>4301</v>
      </c>
    </row>
    <row r="27" spans="1:9">
      <c r="A27" s="187" t="s">
        <v>322</v>
      </c>
      <c r="B27" s="187" t="s">
        <v>165</v>
      </c>
      <c r="C27" s="187" t="s">
        <v>165</v>
      </c>
      <c r="D27" s="187" t="s">
        <v>380</v>
      </c>
      <c r="E27" s="188" t="s">
        <v>523</v>
      </c>
      <c r="F27" s="190">
        <v>1112263</v>
      </c>
      <c r="G27" s="190">
        <v>1222523</v>
      </c>
      <c r="H27" s="90">
        <f t="shared" si="0"/>
        <v>-110260</v>
      </c>
      <c r="I27" s="190">
        <v>1202856</v>
      </c>
    </row>
    <row r="28" spans="1:9">
      <c r="A28" s="187" t="s">
        <v>322</v>
      </c>
      <c r="B28" s="187" t="s">
        <v>165</v>
      </c>
      <c r="C28" s="187" t="s">
        <v>165</v>
      </c>
      <c r="D28" s="187" t="s">
        <v>667</v>
      </c>
      <c r="E28" s="188" t="s">
        <v>668</v>
      </c>
      <c r="F28" s="190">
        <v>691000</v>
      </c>
      <c r="G28" s="190">
        <v>1584084</v>
      </c>
      <c r="H28" s="90">
        <f t="shared" si="0"/>
        <v>-893084</v>
      </c>
      <c r="I28" s="190">
        <v>859741</v>
      </c>
    </row>
    <row r="29" spans="1:9">
      <c r="A29" s="187" t="s">
        <v>322</v>
      </c>
      <c r="B29" s="187" t="s">
        <v>165</v>
      </c>
      <c r="C29" s="187" t="s">
        <v>165</v>
      </c>
      <c r="D29" s="187" t="s">
        <v>381</v>
      </c>
      <c r="E29" s="188" t="s">
        <v>524</v>
      </c>
      <c r="F29" s="190">
        <v>7000</v>
      </c>
      <c r="G29" s="190">
        <v>7400</v>
      </c>
      <c r="H29" s="90">
        <f t="shared" si="0"/>
        <v>-400</v>
      </c>
      <c r="I29" s="190">
        <v>7124</v>
      </c>
    </row>
    <row r="30" spans="1:9">
      <c r="A30" s="187" t="s">
        <v>322</v>
      </c>
      <c r="B30" s="187" t="s">
        <v>165</v>
      </c>
      <c r="C30" s="187" t="s">
        <v>165</v>
      </c>
      <c r="D30" s="187" t="s">
        <v>382</v>
      </c>
      <c r="E30" s="188" t="s">
        <v>893</v>
      </c>
      <c r="F30" s="190">
        <v>4424198</v>
      </c>
      <c r="G30" s="190">
        <v>5119285</v>
      </c>
      <c r="H30" s="90">
        <f t="shared" si="0"/>
        <v>-695087</v>
      </c>
      <c r="I30" s="190">
        <v>4113638</v>
      </c>
    </row>
    <row r="31" spans="1:9">
      <c r="A31" s="187" t="s">
        <v>322</v>
      </c>
      <c r="B31" s="187" t="s">
        <v>165</v>
      </c>
      <c r="C31" s="187" t="s">
        <v>165</v>
      </c>
      <c r="D31" s="187" t="s">
        <v>911</v>
      </c>
      <c r="E31" s="188" t="s">
        <v>912</v>
      </c>
      <c r="F31" s="190">
        <v>68750</v>
      </c>
      <c r="G31" s="190">
        <v>77657</v>
      </c>
      <c r="H31" s="90">
        <f t="shared" si="0"/>
        <v>-8907</v>
      </c>
      <c r="I31" s="190">
        <v>67850</v>
      </c>
    </row>
    <row r="32" spans="1:9">
      <c r="A32" s="187" t="s">
        <v>322</v>
      </c>
      <c r="B32" s="187" t="s">
        <v>165</v>
      </c>
      <c r="C32" s="187" t="s">
        <v>165</v>
      </c>
      <c r="D32" s="187" t="s">
        <v>1278</v>
      </c>
      <c r="E32" s="188" t="s">
        <v>1231</v>
      </c>
      <c r="F32" s="190">
        <v>1235664</v>
      </c>
      <c r="G32" s="190">
        <v>1512881</v>
      </c>
      <c r="H32" s="90">
        <f t="shared" si="0"/>
        <v>-277217</v>
      </c>
      <c r="I32" s="190">
        <v>935189</v>
      </c>
    </row>
    <row r="33" spans="1:9">
      <c r="A33" s="187" t="s">
        <v>322</v>
      </c>
      <c r="B33" s="187" t="s">
        <v>165</v>
      </c>
      <c r="C33" s="187" t="s">
        <v>165</v>
      </c>
      <c r="D33" s="187" t="s">
        <v>1279</v>
      </c>
      <c r="E33" s="188" t="s">
        <v>1280</v>
      </c>
      <c r="F33" s="190">
        <v>400000</v>
      </c>
      <c r="G33" s="190">
        <v>495723</v>
      </c>
      <c r="H33" s="90">
        <f t="shared" si="0"/>
        <v>-95723</v>
      </c>
      <c r="I33" s="190">
        <v>336432</v>
      </c>
    </row>
    <row r="34" spans="1:9">
      <c r="A34" s="187" t="s">
        <v>322</v>
      </c>
      <c r="B34" s="187" t="s">
        <v>165</v>
      </c>
      <c r="C34" s="187" t="s">
        <v>165</v>
      </c>
      <c r="D34" s="187" t="s">
        <v>1281</v>
      </c>
      <c r="E34" s="188" t="s">
        <v>1282</v>
      </c>
      <c r="F34" s="190">
        <v>202000</v>
      </c>
      <c r="G34" s="190">
        <v>144085</v>
      </c>
      <c r="H34" s="90">
        <f t="shared" si="0"/>
        <v>57915</v>
      </c>
      <c r="I34" s="190">
        <v>214097</v>
      </c>
    </row>
    <row r="35" spans="1:9">
      <c r="A35" s="187" t="s">
        <v>322</v>
      </c>
      <c r="B35" s="187" t="s">
        <v>165</v>
      </c>
      <c r="C35" s="187" t="s">
        <v>165</v>
      </c>
      <c r="D35" s="187" t="s">
        <v>1283</v>
      </c>
      <c r="E35" s="188" t="s">
        <v>1440</v>
      </c>
      <c r="F35" s="190">
        <v>915500</v>
      </c>
      <c r="G35" s="190">
        <v>949717</v>
      </c>
      <c r="H35" s="90">
        <f t="shared" si="0"/>
        <v>-34217</v>
      </c>
      <c r="I35" s="190">
        <v>946047</v>
      </c>
    </row>
    <row r="36" spans="1:9">
      <c r="A36" s="187" t="s">
        <v>322</v>
      </c>
      <c r="B36" s="187" t="s">
        <v>165</v>
      </c>
      <c r="C36" s="187" t="s">
        <v>165</v>
      </c>
      <c r="D36" s="187" t="s">
        <v>383</v>
      </c>
      <c r="E36" s="188" t="s">
        <v>525</v>
      </c>
      <c r="F36" s="190">
        <v>5217066</v>
      </c>
      <c r="G36" s="190">
        <v>4474945</v>
      </c>
      <c r="H36" s="90">
        <f t="shared" si="0"/>
        <v>742121</v>
      </c>
      <c r="I36" s="190">
        <v>5215089</v>
      </c>
    </row>
    <row r="37" spans="1:9">
      <c r="A37" s="187" t="s">
        <v>322</v>
      </c>
      <c r="B37" s="187" t="s">
        <v>165</v>
      </c>
      <c r="C37" s="187" t="s">
        <v>165</v>
      </c>
      <c r="D37" s="187" t="s">
        <v>395</v>
      </c>
      <c r="E37" s="188" t="s">
        <v>124</v>
      </c>
      <c r="F37" s="90">
        <v>0</v>
      </c>
      <c r="G37" s="190">
        <v>40</v>
      </c>
      <c r="H37" s="90">
        <f t="shared" si="0"/>
        <v>-40</v>
      </c>
      <c r="I37" s="90">
        <v>0</v>
      </c>
    </row>
    <row r="38" spans="1:9">
      <c r="A38" s="187" t="s">
        <v>322</v>
      </c>
      <c r="B38" s="187" t="s">
        <v>165</v>
      </c>
      <c r="C38" s="187" t="s">
        <v>171</v>
      </c>
      <c r="D38" s="187" t="s">
        <v>370</v>
      </c>
      <c r="E38" s="188" t="s">
        <v>894</v>
      </c>
      <c r="F38" s="190">
        <v>131452555</v>
      </c>
      <c r="G38" s="190">
        <v>129092793</v>
      </c>
      <c r="H38" s="90">
        <f t="shared" si="0"/>
        <v>2359762</v>
      </c>
      <c r="I38" s="190">
        <v>128345953</v>
      </c>
    </row>
    <row r="39" spans="1:9">
      <c r="A39" s="187" t="s">
        <v>322</v>
      </c>
      <c r="B39" s="187" t="s">
        <v>165</v>
      </c>
      <c r="C39" s="187" t="s">
        <v>171</v>
      </c>
      <c r="D39" s="187" t="s">
        <v>371</v>
      </c>
      <c r="E39" s="188" t="s">
        <v>120</v>
      </c>
      <c r="F39" s="190">
        <v>1631352</v>
      </c>
      <c r="G39" s="190">
        <v>1580203</v>
      </c>
      <c r="H39" s="90">
        <f t="shared" si="0"/>
        <v>51149</v>
      </c>
      <c r="I39" s="190">
        <v>2489048</v>
      </c>
    </row>
    <row r="40" spans="1:9">
      <c r="A40" s="187" t="s">
        <v>322</v>
      </c>
      <c r="B40" s="187" t="s">
        <v>165</v>
      </c>
      <c r="C40" s="187" t="s">
        <v>171</v>
      </c>
      <c r="D40" s="187" t="s">
        <v>372</v>
      </c>
      <c r="E40" s="188" t="s">
        <v>121</v>
      </c>
      <c r="F40" s="190">
        <v>7012120</v>
      </c>
      <c r="G40" s="190">
        <v>7116026</v>
      </c>
      <c r="H40" s="90">
        <f t="shared" si="0"/>
        <v>-103906</v>
      </c>
      <c r="I40" s="190">
        <v>7128855</v>
      </c>
    </row>
    <row r="41" spans="1:9">
      <c r="A41" s="187" t="s">
        <v>322</v>
      </c>
      <c r="B41" s="187" t="s">
        <v>165</v>
      </c>
      <c r="C41" s="187" t="s">
        <v>171</v>
      </c>
      <c r="D41" s="187" t="s">
        <v>623</v>
      </c>
      <c r="E41" s="188" t="s">
        <v>624</v>
      </c>
      <c r="F41" s="190">
        <v>126216</v>
      </c>
      <c r="G41" s="190">
        <v>126924</v>
      </c>
      <c r="H41" s="90">
        <f t="shared" si="0"/>
        <v>-708</v>
      </c>
      <c r="I41" s="190">
        <v>96968</v>
      </c>
    </row>
    <row r="42" spans="1:9">
      <c r="A42" s="187" t="s">
        <v>322</v>
      </c>
      <c r="B42" s="187" t="s">
        <v>165</v>
      </c>
      <c r="C42" s="187" t="s">
        <v>171</v>
      </c>
      <c r="D42" s="187" t="s">
        <v>838</v>
      </c>
      <c r="E42" s="188" t="s">
        <v>839</v>
      </c>
      <c r="F42" s="190">
        <v>198645</v>
      </c>
      <c r="G42" s="190">
        <v>200209</v>
      </c>
      <c r="H42" s="90">
        <f t="shared" si="0"/>
        <v>-1564</v>
      </c>
      <c r="I42" s="190">
        <v>174874</v>
      </c>
    </row>
    <row r="43" spans="1:9">
      <c r="A43" s="187" t="s">
        <v>322</v>
      </c>
      <c r="B43" s="187" t="s">
        <v>165</v>
      </c>
      <c r="C43" s="187" t="s">
        <v>171</v>
      </c>
      <c r="D43" s="187" t="s">
        <v>906</v>
      </c>
      <c r="E43" s="188" t="s">
        <v>907</v>
      </c>
      <c r="F43" s="190">
        <v>548695</v>
      </c>
      <c r="G43" s="190">
        <v>505275</v>
      </c>
      <c r="H43" s="90">
        <f t="shared" si="0"/>
        <v>43420</v>
      </c>
      <c r="I43" s="190">
        <v>610132</v>
      </c>
    </row>
    <row r="44" spans="1:9">
      <c r="A44" s="187" t="s">
        <v>322</v>
      </c>
      <c r="B44" s="187" t="s">
        <v>165</v>
      </c>
      <c r="C44" s="187" t="s">
        <v>171</v>
      </c>
      <c r="D44" s="187" t="s">
        <v>842</v>
      </c>
      <c r="E44" s="188" t="s">
        <v>843</v>
      </c>
      <c r="F44" s="190">
        <v>10506</v>
      </c>
      <c r="G44" s="190">
        <v>18751</v>
      </c>
      <c r="H44" s="90">
        <f t="shared" si="0"/>
        <v>-8245</v>
      </c>
      <c r="I44" s="190">
        <v>9931</v>
      </c>
    </row>
    <row r="45" spans="1:9">
      <c r="A45" s="187" t="s">
        <v>322</v>
      </c>
      <c r="B45" s="187" t="s">
        <v>165</v>
      </c>
      <c r="C45" s="187" t="s">
        <v>171</v>
      </c>
      <c r="D45" s="187" t="s">
        <v>908</v>
      </c>
      <c r="E45" s="188" t="s">
        <v>909</v>
      </c>
      <c r="F45" s="190">
        <v>28100</v>
      </c>
      <c r="G45" s="190">
        <v>58498</v>
      </c>
      <c r="H45" s="90">
        <f t="shared" si="0"/>
        <v>-30398</v>
      </c>
      <c r="I45" s="190">
        <v>33461</v>
      </c>
    </row>
    <row r="46" spans="1:9">
      <c r="A46" s="187" t="s">
        <v>322</v>
      </c>
      <c r="B46" s="187" t="s">
        <v>165</v>
      </c>
      <c r="C46" s="187" t="s">
        <v>171</v>
      </c>
      <c r="D46" s="187" t="s">
        <v>844</v>
      </c>
      <c r="E46" s="188" t="s">
        <v>845</v>
      </c>
      <c r="F46" s="90">
        <v>0</v>
      </c>
      <c r="G46" s="190">
        <v>50655</v>
      </c>
      <c r="H46" s="90">
        <f t="shared" si="0"/>
        <v>-50655</v>
      </c>
      <c r="I46" s="90">
        <v>0</v>
      </c>
    </row>
    <row r="47" spans="1:9">
      <c r="A47" s="187" t="s">
        <v>322</v>
      </c>
      <c r="B47" s="187" t="s">
        <v>165</v>
      </c>
      <c r="C47" s="187" t="s">
        <v>171</v>
      </c>
      <c r="D47" s="187" t="s">
        <v>373</v>
      </c>
      <c r="E47" s="188" t="s">
        <v>889</v>
      </c>
      <c r="F47" s="190">
        <v>3357334</v>
      </c>
      <c r="G47" s="190">
        <v>3360638</v>
      </c>
      <c r="H47" s="90">
        <f t="shared" si="0"/>
        <v>-3304</v>
      </c>
      <c r="I47" s="190">
        <v>3361542</v>
      </c>
    </row>
    <row r="48" spans="1:9">
      <c r="A48" s="187" t="s">
        <v>322</v>
      </c>
      <c r="B48" s="187" t="s">
        <v>165</v>
      </c>
      <c r="C48" s="187" t="s">
        <v>171</v>
      </c>
      <c r="D48" s="187" t="s">
        <v>374</v>
      </c>
      <c r="E48" s="188" t="s">
        <v>890</v>
      </c>
      <c r="F48" s="190">
        <v>192616</v>
      </c>
      <c r="G48" s="190">
        <v>185497</v>
      </c>
      <c r="H48" s="90">
        <f t="shared" si="0"/>
        <v>7119</v>
      </c>
      <c r="I48" s="190">
        <v>193070</v>
      </c>
    </row>
    <row r="49" spans="1:9">
      <c r="A49" s="187" t="s">
        <v>322</v>
      </c>
      <c r="B49" s="187" t="s">
        <v>165</v>
      </c>
      <c r="C49" s="187" t="s">
        <v>171</v>
      </c>
      <c r="D49" s="187" t="s">
        <v>1275</v>
      </c>
      <c r="E49" s="188" t="s">
        <v>1229</v>
      </c>
      <c r="F49" s="90">
        <v>0</v>
      </c>
      <c r="G49" s="190">
        <v>9935</v>
      </c>
      <c r="H49" s="90">
        <f t="shared" si="0"/>
        <v>-9935</v>
      </c>
      <c r="I49" s="90">
        <v>0</v>
      </c>
    </row>
    <row r="50" spans="1:9">
      <c r="A50" s="187" t="s">
        <v>322</v>
      </c>
      <c r="B50" s="187" t="s">
        <v>165</v>
      </c>
      <c r="C50" s="187" t="s">
        <v>171</v>
      </c>
      <c r="D50" s="187" t="s">
        <v>1276</v>
      </c>
      <c r="E50" s="188" t="s">
        <v>1230</v>
      </c>
      <c r="F50" s="190">
        <v>46000</v>
      </c>
      <c r="G50" s="190">
        <v>184453</v>
      </c>
      <c r="H50" s="90">
        <f t="shared" si="0"/>
        <v>-138453</v>
      </c>
      <c r="I50" s="190">
        <v>45817</v>
      </c>
    </row>
    <row r="51" spans="1:9">
      <c r="A51" s="187" t="s">
        <v>322</v>
      </c>
      <c r="B51" s="187" t="s">
        <v>165</v>
      </c>
      <c r="C51" s="187" t="s">
        <v>171</v>
      </c>
      <c r="D51" s="187" t="s">
        <v>375</v>
      </c>
      <c r="E51" s="188" t="s">
        <v>122</v>
      </c>
      <c r="F51" s="190">
        <v>12313409</v>
      </c>
      <c r="G51" s="190">
        <v>11575558</v>
      </c>
      <c r="H51" s="90">
        <f t="shared" si="0"/>
        <v>737851</v>
      </c>
      <c r="I51" s="190">
        <v>12352927</v>
      </c>
    </row>
    <row r="52" spans="1:9">
      <c r="A52" s="187" t="s">
        <v>322</v>
      </c>
      <c r="B52" s="187" t="s">
        <v>165</v>
      </c>
      <c r="C52" s="187" t="s">
        <v>171</v>
      </c>
      <c r="D52" s="187" t="s">
        <v>378</v>
      </c>
      <c r="E52" s="188" t="s">
        <v>522</v>
      </c>
      <c r="F52" s="190">
        <v>13000</v>
      </c>
      <c r="G52" s="190">
        <v>541980</v>
      </c>
      <c r="H52" s="90">
        <f t="shared" si="0"/>
        <v>-528980</v>
      </c>
      <c r="I52" s="190">
        <v>12609</v>
      </c>
    </row>
    <row r="53" spans="1:9">
      <c r="A53" s="187" t="s">
        <v>322</v>
      </c>
      <c r="B53" s="187" t="s">
        <v>165</v>
      </c>
      <c r="C53" s="187" t="s">
        <v>171</v>
      </c>
      <c r="D53" s="187" t="s">
        <v>1186</v>
      </c>
      <c r="E53" s="188" t="s">
        <v>1187</v>
      </c>
      <c r="F53" s="90">
        <v>0</v>
      </c>
      <c r="G53" s="90">
        <v>0</v>
      </c>
      <c r="H53" s="90">
        <f t="shared" si="0"/>
        <v>0</v>
      </c>
      <c r="I53" s="190">
        <v>9521</v>
      </c>
    </row>
    <row r="54" spans="1:9">
      <c r="A54" s="187" t="s">
        <v>322</v>
      </c>
      <c r="B54" s="187" t="s">
        <v>165</v>
      </c>
      <c r="C54" s="187" t="s">
        <v>171</v>
      </c>
      <c r="D54" s="187" t="s">
        <v>667</v>
      </c>
      <c r="E54" s="188" t="s">
        <v>668</v>
      </c>
      <c r="F54" s="90">
        <v>0</v>
      </c>
      <c r="G54" s="90">
        <v>584</v>
      </c>
      <c r="H54" s="90">
        <f t="shared" si="0"/>
        <v>-584</v>
      </c>
      <c r="I54" s="90">
        <v>0</v>
      </c>
    </row>
    <row r="55" spans="1:9">
      <c r="A55" s="187" t="s">
        <v>322</v>
      </c>
      <c r="B55" s="187" t="s">
        <v>165</v>
      </c>
      <c r="C55" s="187" t="s">
        <v>171</v>
      </c>
      <c r="D55" s="187" t="s">
        <v>384</v>
      </c>
      <c r="E55" s="188" t="s">
        <v>526</v>
      </c>
      <c r="F55" s="190">
        <v>229700</v>
      </c>
      <c r="G55" s="190">
        <v>280771</v>
      </c>
      <c r="H55" s="90">
        <f t="shared" si="0"/>
        <v>-51071</v>
      </c>
      <c r="I55" s="190">
        <v>307421</v>
      </c>
    </row>
    <row r="56" spans="1:9">
      <c r="A56" s="187" t="s">
        <v>322</v>
      </c>
      <c r="B56" s="187" t="s">
        <v>165</v>
      </c>
      <c r="C56" s="187" t="s">
        <v>171</v>
      </c>
      <c r="D56" s="187" t="s">
        <v>385</v>
      </c>
      <c r="E56" s="188" t="s">
        <v>527</v>
      </c>
      <c r="F56" s="190">
        <v>6059239</v>
      </c>
      <c r="G56" s="190">
        <v>7612105</v>
      </c>
      <c r="H56" s="90">
        <f t="shared" si="0"/>
        <v>-1552866</v>
      </c>
      <c r="I56" s="190">
        <v>6387686</v>
      </c>
    </row>
    <row r="57" spans="1:9">
      <c r="A57" s="187" t="s">
        <v>322</v>
      </c>
      <c r="B57" s="187" t="s">
        <v>165</v>
      </c>
      <c r="C57" s="187" t="s">
        <v>171</v>
      </c>
      <c r="D57" s="187" t="s">
        <v>381</v>
      </c>
      <c r="E57" s="188" t="s">
        <v>524</v>
      </c>
      <c r="F57" s="190">
        <v>15879226</v>
      </c>
      <c r="G57" s="190">
        <v>17520609</v>
      </c>
      <c r="H57" s="90">
        <f t="shared" si="0"/>
        <v>-1641383</v>
      </c>
      <c r="I57" s="190">
        <v>17702513</v>
      </c>
    </row>
    <row r="58" spans="1:9">
      <c r="A58" s="187" t="s">
        <v>322</v>
      </c>
      <c r="B58" s="187" t="s">
        <v>165</v>
      </c>
      <c r="C58" s="187" t="s">
        <v>171</v>
      </c>
      <c r="D58" s="187" t="s">
        <v>383</v>
      </c>
      <c r="E58" s="188" t="s">
        <v>525</v>
      </c>
      <c r="F58" s="190">
        <v>4156880</v>
      </c>
      <c r="G58" s="190">
        <v>2890628</v>
      </c>
      <c r="H58" s="90">
        <f t="shared" si="0"/>
        <v>1266252</v>
      </c>
      <c r="I58" s="190">
        <v>7634123</v>
      </c>
    </row>
    <row r="59" spans="1:9">
      <c r="A59" s="187" t="s">
        <v>322</v>
      </c>
      <c r="B59" s="187" t="s">
        <v>165</v>
      </c>
      <c r="C59" s="187" t="s">
        <v>171</v>
      </c>
      <c r="D59" s="187" t="s">
        <v>390</v>
      </c>
      <c r="E59" s="188" t="s">
        <v>529</v>
      </c>
      <c r="F59" s="190">
        <v>321213</v>
      </c>
      <c r="G59" s="190">
        <v>119520</v>
      </c>
      <c r="H59" s="90">
        <f t="shared" si="0"/>
        <v>201693</v>
      </c>
      <c r="I59" s="190">
        <v>330558</v>
      </c>
    </row>
    <row r="60" spans="1:9">
      <c r="A60" s="187" t="s">
        <v>322</v>
      </c>
      <c r="B60" s="187" t="s">
        <v>165</v>
      </c>
      <c r="C60" s="187" t="s">
        <v>171</v>
      </c>
      <c r="D60" s="187" t="s">
        <v>913</v>
      </c>
      <c r="E60" s="188" t="s">
        <v>914</v>
      </c>
      <c r="F60" s="190">
        <v>194973</v>
      </c>
      <c r="G60" s="190">
        <v>1024926</v>
      </c>
      <c r="H60" s="90">
        <f t="shared" si="0"/>
        <v>-829953</v>
      </c>
      <c r="I60" s="190">
        <v>802626</v>
      </c>
    </row>
    <row r="61" spans="1:9">
      <c r="A61" s="187" t="s">
        <v>322</v>
      </c>
      <c r="B61" s="187" t="s">
        <v>165</v>
      </c>
      <c r="C61" s="187" t="s">
        <v>182</v>
      </c>
      <c r="D61" s="187" t="s">
        <v>370</v>
      </c>
      <c r="E61" s="188" t="s">
        <v>894</v>
      </c>
      <c r="F61" s="190">
        <v>4308637</v>
      </c>
      <c r="G61" s="190">
        <v>4091737</v>
      </c>
      <c r="H61" s="90">
        <f t="shared" si="0"/>
        <v>216900</v>
      </c>
      <c r="I61" s="190">
        <v>3516154</v>
      </c>
    </row>
    <row r="62" spans="1:9">
      <c r="A62" s="187" t="s">
        <v>322</v>
      </c>
      <c r="B62" s="187" t="s">
        <v>165</v>
      </c>
      <c r="C62" s="187" t="s">
        <v>182</v>
      </c>
      <c r="D62" s="187" t="s">
        <v>371</v>
      </c>
      <c r="E62" s="188" t="s">
        <v>120</v>
      </c>
      <c r="F62" s="190">
        <v>1240</v>
      </c>
      <c r="G62" s="190">
        <v>102</v>
      </c>
      <c r="H62" s="90">
        <f t="shared" si="0"/>
        <v>1138</v>
      </c>
      <c r="I62" s="190">
        <v>468</v>
      </c>
    </row>
    <row r="63" spans="1:9">
      <c r="A63" s="187" t="s">
        <v>322</v>
      </c>
      <c r="B63" s="187" t="s">
        <v>165</v>
      </c>
      <c r="C63" s="187" t="s">
        <v>182</v>
      </c>
      <c r="D63" s="187" t="s">
        <v>372</v>
      </c>
      <c r="E63" s="188" t="s">
        <v>121</v>
      </c>
      <c r="F63" s="190">
        <v>5138</v>
      </c>
      <c r="G63" s="190">
        <v>3953</v>
      </c>
      <c r="H63" s="90">
        <f t="shared" si="0"/>
        <v>1185</v>
      </c>
      <c r="I63" s="190">
        <v>7064</v>
      </c>
    </row>
    <row r="64" spans="1:9">
      <c r="A64" s="187" t="s">
        <v>322</v>
      </c>
      <c r="B64" s="187" t="s">
        <v>165</v>
      </c>
      <c r="C64" s="187" t="s">
        <v>182</v>
      </c>
      <c r="D64" s="187" t="s">
        <v>838</v>
      </c>
      <c r="E64" s="188" t="s">
        <v>839</v>
      </c>
      <c r="F64" s="190">
        <v>225</v>
      </c>
      <c r="G64" s="190">
        <v>160</v>
      </c>
      <c r="H64" s="90">
        <f t="shared" si="0"/>
        <v>65</v>
      </c>
      <c r="I64" s="90">
        <v>0</v>
      </c>
    </row>
    <row r="65" spans="1:9">
      <c r="A65" s="187" t="s">
        <v>322</v>
      </c>
      <c r="B65" s="187" t="s">
        <v>165</v>
      </c>
      <c r="C65" s="187" t="s">
        <v>182</v>
      </c>
      <c r="D65" s="187" t="s">
        <v>373</v>
      </c>
      <c r="E65" s="188" t="s">
        <v>889</v>
      </c>
      <c r="F65" s="190">
        <v>2595</v>
      </c>
      <c r="G65" s="190">
        <v>1916</v>
      </c>
      <c r="H65" s="90">
        <f t="shared" si="0"/>
        <v>679</v>
      </c>
      <c r="I65" s="190">
        <v>4600</v>
      </c>
    </row>
    <row r="66" spans="1:9">
      <c r="A66" s="187" t="s">
        <v>322</v>
      </c>
      <c r="B66" s="187" t="s">
        <v>165</v>
      </c>
      <c r="C66" s="187" t="s">
        <v>182</v>
      </c>
      <c r="D66" s="187" t="s">
        <v>374</v>
      </c>
      <c r="E66" s="188" t="s">
        <v>890</v>
      </c>
      <c r="F66" s="190">
        <v>380</v>
      </c>
      <c r="G66" s="190">
        <v>390</v>
      </c>
      <c r="H66" s="90">
        <f t="shared" si="0"/>
        <v>-10</v>
      </c>
      <c r="I66" s="190">
        <v>840</v>
      </c>
    </row>
    <row r="67" spans="1:9">
      <c r="A67" s="187" t="s">
        <v>322</v>
      </c>
      <c r="B67" s="187" t="s">
        <v>165</v>
      </c>
      <c r="C67" s="187" t="s">
        <v>182</v>
      </c>
      <c r="D67" s="187" t="s">
        <v>375</v>
      </c>
      <c r="E67" s="188" t="s">
        <v>122</v>
      </c>
      <c r="F67" s="90">
        <v>0</v>
      </c>
      <c r="G67" s="90">
        <v>0</v>
      </c>
      <c r="H67" s="90">
        <f t="shared" si="0"/>
        <v>0</v>
      </c>
      <c r="I67" s="190">
        <v>427</v>
      </c>
    </row>
    <row r="68" spans="1:9">
      <c r="A68" s="187" t="s">
        <v>322</v>
      </c>
      <c r="B68" s="187" t="s">
        <v>165</v>
      </c>
      <c r="C68" s="187" t="s">
        <v>182</v>
      </c>
      <c r="D68" s="187" t="s">
        <v>383</v>
      </c>
      <c r="E68" s="188" t="s">
        <v>525</v>
      </c>
      <c r="F68" s="190">
        <v>145</v>
      </c>
      <c r="G68" s="190">
        <v>120</v>
      </c>
      <c r="H68" s="90">
        <f t="shared" si="0"/>
        <v>25</v>
      </c>
      <c r="I68" s="190">
        <v>200</v>
      </c>
    </row>
    <row r="69" spans="1:9">
      <c r="A69" s="187" t="s">
        <v>322</v>
      </c>
      <c r="B69" s="187" t="s">
        <v>165</v>
      </c>
      <c r="C69" s="187" t="s">
        <v>164</v>
      </c>
      <c r="D69" s="187" t="s">
        <v>370</v>
      </c>
      <c r="E69" s="188" t="s">
        <v>894</v>
      </c>
      <c r="F69" s="190">
        <v>32812</v>
      </c>
      <c r="G69" s="190">
        <v>25336</v>
      </c>
      <c r="H69" s="90">
        <f t="shared" si="0"/>
        <v>7476</v>
      </c>
      <c r="I69" s="90">
        <v>0</v>
      </c>
    </row>
    <row r="70" spans="1:9">
      <c r="A70" s="187" t="s">
        <v>322</v>
      </c>
      <c r="B70" s="187" t="s">
        <v>165</v>
      </c>
      <c r="C70" s="187" t="s">
        <v>164</v>
      </c>
      <c r="D70" s="187" t="s">
        <v>372</v>
      </c>
      <c r="E70" s="188" t="s">
        <v>121</v>
      </c>
      <c r="F70" s="190">
        <v>600</v>
      </c>
      <c r="G70" s="90">
        <v>0</v>
      </c>
      <c r="H70" s="90">
        <f t="shared" ref="H70:H133" si="1">F70-G70</f>
        <v>600</v>
      </c>
      <c r="I70" s="90">
        <v>0</v>
      </c>
    </row>
    <row r="71" spans="1:9">
      <c r="A71" s="187" t="s">
        <v>322</v>
      </c>
      <c r="B71" s="187" t="s">
        <v>165</v>
      </c>
      <c r="C71" s="187" t="s">
        <v>164</v>
      </c>
      <c r="D71" s="187" t="s">
        <v>838</v>
      </c>
      <c r="E71" s="188" t="s">
        <v>839</v>
      </c>
      <c r="F71" s="190">
        <v>240</v>
      </c>
      <c r="G71" s="90">
        <v>0</v>
      </c>
      <c r="H71" s="90">
        <f t="shared" si="1"/>
        <v>240</v>
      </c>
      <c r="I71" s="90">
        <v>0</v>
      </c>
    </row>
    <row r="72" spans="1:9">
      <c r="A72" s="187" t="s">
        <v>322</v>
      </c>
      <c r="B72" s="187" t="s">
        <v>165</v>
      </c>
      <c r="C72" s="187" t="s">
        <v>321</v>
      </c>
      <c r="D72" s="187" t="s">
        <v>387</v>
      </c>
      <c r="E72" s="188" t="s">
        <v>915</v>
      </c>
      <c r="F72" s="90">
        <v>0</v>
      </c>
      <c r="G72" s="190">
        <v>0</v>
      </c>
      <c r="H72" s="90">
        <f t="shared" si="1"/>
        <v>0</v>
      </c>
      <c r="I72" s="190">
        <v>28624</v>
      </c>
    </row>
    <row r="73" spans="1:9">
      <c r="A73" s="187" t="s">
        <v>322</v>
      </c>
      <c r="B73" s="187" t="s">
        <v>165</v>
      </c>
      <c r="C73" s="187" t="s">
        <v>321</v>
      </c>
      <c r="D73" s="187" t="s">
        <v>916</v>
      </c>
      <c r="E73" s="188" t="s">
        <v>1284</v>
      </c>
      <c r="F73" s="190">
        <v>185027</v>
      </c>
      <c r="G73" s="190">
        <v>100101</v>
      </c>
      <c r="H73" s="90">
        <f t="shared" si="1"/>
        <v>84926</v>
      </c>
      <c r="I73" s="190">
        <v>427184</v>
      </c>
    </row>
    <row r="74" spans="1:9">
      <c r="A74" s="187" t="s">
        <v>322</v>
      </c>
      <c r="B74" s="187" t="s">
        <v>165</v>
      </c>
      <c r="C74" s="187" t="s">
        <v>321</v>
      </c>
      <c r="D74" s="187" t="s">
        <v>917</v>
      </c>
      <c r="E74" s="188" t="s">
        <v>1285</v>
      </c>
      <c r="F74" s="190">
        <v>4304209</v>
      </c>
      <c r="G74" s="190">
        <v>7477871</v>
      </c>
      <c r="H74" s="90">
        <f t="shared" si="1"/>
        <v>-3173662</v>
      </c>
      <c r="I74" s="190">
        <v>5340835</v>
      </c>
    </row>
    <row r="75" spans="1:9">
      <c r="A75" s="187" t="s">
        <v>322</v>
      </c>
      <c r="B75" s="187" t="s">
        <v>165</v>
      </c>
      <c r="C75" s="187" t="s">
        <v>321</v>
      </c>
      <c r="D75" s="187" t="s">
        <v>918</v>
      </c>
      <c r="E75" s="188" t="s">
        <v>1286</v>
      </c>
      <c r="F75" s="190">
        <v>196547</v>
      </c>
      <c r="G75" s="190">
        <v>209048</v>
      </c>
      <c r="H75" s="90">
        <f t="shared" si="1"/>
        <v>-12501</v>
      </c>
      <c r="I75" s="190">
        <v>273813</v>
      </c>
    </row>
    <row r="76" spans="1:9">
      <c r="A76" s="187" t="s">
        <v>322</v>
      </c>
      <c r="B76" s="187" t="s">
        <v>165</v>
      </c>
      <c r="C76" s="187" t="s">
        <v>321</v>
      </c>
      <c r="D76" s="187" t="s">
        <v>919</v>
      </c>
      <c r="E76" s="188" t="s">
        <v>920</v>
      </c>
      <c r="F76" s="190">
        <v>5188</v>
      </c>
      <c r="G76" s="190">
        <v>188</v>
      </c>
      <c r="H76" s="90">
        <f t="shared" si="1"/>
        <v>5000</v>
      </c>
      <c r="I76" s="190">
        <v>800</v>
      </c>
    </row>
    <row r="77" spans="1:9">
      <c r="A77" s="187" t="s">
        <v>322</v>
      </c>
      <c r="B77" s="187" t="s">
        <v>165</v>
      </c>
      <c r="C77" s="187" t="s">
        <v>321</v>
      </c>
      <c r="D77" s="187" t="s">
        <v>389</v>
      </c>
      <c r="E77" s="188" t="s">
        <v>528</v>
      </c>
      <c r="F77" s="90">
        <v>0</v>
      </c>
      <c r="G77" s="90">
        <v>0</v>
      </c>
      <c r="H77" s="90">
        <f t="shared" si="1"/>
        <v>0</v>
      </c>
      <c r="I77" s="190">
        <v>493</v>
      </c>
    </row>
    <row r="78" spans="1:9">
      <c r="A78" s="187" t="s">
        <v>322</v>
      </c>
      <c r="B78" s="187" t="s">
        <v>165</v>
      </c>
      <c r="C78" s="187" t="s">
        <v>322</v>
      </c>
      <c r="D78" s="187" t="s">
        <v>386</v>
      </c>
      <c r="E78" s="188" t="s">
        <v>123</v>
      </c>
      <c r="F78" s="90">
        <v>0</v>
      </c>
      <c r="G78" s="90">
        <v>0</v>
      </c>
      <c r="H78" s="90">
        <f t="shared" si="1"/>
        <v>0</v>
      </c>
      <c r="I78" s="190">
        <v>2874</v>
      </c>
    </row>
    <row r="79" spans="1:9">
      <c r="A79" s="187" t="s">
        <v>322</v>
      </c>
      <c r="B79" s="187" t="s">
        <v>165</v>
      </c>
      <c r="C79" s="187" t="s">
        <v>322</v>
      </c>
      <c r="D79" s="187" t="s">
        <v>387</v>
      </c>
      <c r="E79" s="188" t="s">
        <v>915</v>
      </c>
      <c r="F79" s="90">
        <v>0</v>
      </c>
      <c r="G79" s="90">
        <v>0</v>
      </c>
      <c r="H79" s="90">
        <f t="shared" si="1"/>
        <v>0</v>
      </c>
      <c r="I79" s="190">
        <v>2479</v>
      </c>
    </row>
    <row r="80" spans="1:9">
      <c r="A80" s="187" t="s">
        <v>322</v>
      </c>
      <c r="B80" s="187" t="s">
        <v>165</v>
      </c>
      <c r="C80" s="187" t="s">
        <v>322</v>
      </c>
      <c r="D80" s="187" t="s">
        <v>916</v>
      </c>
      <c r="E80" s="188" t="s">
        <v>1284</v>
      </c>
      <c r="F80" s="190">
        <v>8851552</v>
      </c>
      <c r="G80" s="190">
        <v>9465149</v>
      </c>
      <c r="H80" s="90">
        <f t="shared" si="1"/>
        <v>-613597</v>
      </c>
      <c r="I80" s="190">
        <v>10156004</v>
      </c>
    </row>
    <row r="81" spans="1:9">
      <c r="A81" s="187" t="s">
        <v>322</v>
      </c>
      <c r="B81" s="187" t="s">
        <v>165</v>
      </c>
      <c r="C81" s="187" t="s">
        <v>322</v>
      </c>
      <c r="D81" s="187" t="s">
        <v>917</v>
      </c>
      <c r="E81" s="188" t="s">
        <v>1285</v>
      </c>
      <c r="F81" s="190">
        <v>3996718</v>
      </c>
      <c r="G81" s="190">
        <v>4376355</v>
      </c>
      <c r="H81" s="90">
        <f t="shared" si="1"/>
        <v>-379637</v>
      </c>
      <c r="I81" s="190">
        <v>4395363</v>
      </c>
    </row>
    <row r="82" spans="1:9">
      <c r="A82" s="187" t="s">
        <v>322</v>
      </c>
      <c r="B82" s="187" t="s">
        <v>165</v>
      </c>
      <c r="C82" s="187" t="s">
        <v>322</v>
      </c>
      <c r="D82" s="187" t="s">
        <v>918</v>
      </c>
      <c r="E82" s="188" t="s">
        <v>1286</v>
      </c>
      <c r="F82" s="190">
        <v>677622</v>
      </c>
      <c r="G82" s="190">
        <v>370655</v>
      </c>
      <c r="H82" s="90">
        <f t="shared" si="1"/>
        <v>306967</v>
      </c>
      <c r="I82" s="190">
        <v>931318</v>
      </c>
    </row>
    <row r="83" spans="1:9">
      <c r="A83" s="187" t="s">
        <v>322</v>
      </c>
      <c r="B83" s="187" t="s">
        <v>165</v>
      </c>
      <c r="C83" s="187" t="s">
        <v>322</v>
      </c>
      <c r="D83" s="187" t="s">
        <v>919</v>
      </c>
      <c r="E83" s="188" t="s">
        <v>920</v>
      </c>
      <c r="F83" s="190">
        <v>3083</v>
      </c>
      <c r="G83" s="190">
        <v>3583</v>
      </c>
      <c r="H83" s="90">
        <f t="shared" si="1"/>
        <v>-500</v>
      </c>
      <c r="I83" s="190">
        <v>2240</v>
      </c>
    </row>
    <row r="84" spans="1:9">
      <c r="A84" s="187" t="s">
        <v>322</v>
      </c>
      <c r="B84" s="187" t="s">
        <v>165</v>
      </c>
      <c r="C84" s="187" t="s">
        <v>322</v>
      </c>
      <c r="D84" s="187" t="s">
        <v>921</v>
      </c>
      <c r="E84" s="188" t="s">
        <v>1287</v>
      </c>
      <c r="F84" s="190">
        <v>272538</v>
      </c>
      <c r="G84" s="190">
        <v>322440</v>
      </c>
      <c r="H84" s="90">
        <f t="shared" si="1"/>
        <v>-49902</v>
      </c>
      <c r="I84" s="190">
        <v>497824</v>
      </c>
    </row>
    <row r="85" spans="1:9">
      <c r="A85" s="187" t="s">
        <v>322</v>
      </c>
      <c r="B85" s="187" t="s">
        <v>165</v>
      </c>
      <c r="C85" s="187" t="s">
        <v>322</v>
      </c>
      <c r="D85" s="187" t="s">
        <v>922</v>
      </c>
      <c r="E85" s="188" t="s">
        <v>1288</v>
      </c>
      <c r="F85" s="190">
        <v>4289089</v>
      </c>
      <c r="G85" s="190">
        <v>3255517</v>
      </c>
      <c r="H85" s="90">
        <f t="shared" si="1"/>
        <v>1033572</v>
      </c>
      <c r="I85" s="190">
        <v>7042261</v>
      </c>
    </row>
    <row r="86" spans="1:9">
      <c r="A86" s="187" t="s">
        <v>322</v>
      </c>
      <c r="B86" s="187" t="s">
        <v>165</v>
      </c>
      <c r="C86" s="187" t="s">
        <v>322</v>
      </c>
      <c r="D86" s="187" t="s">
        <v>923</v>
      </c>
      <c r="E86" s="188" t="s">
        <v>1289</v>
      </c>
      <c r="F86" s="190">
        <v>1214172</v>
      </c>
      <c r="G86" s="190">
        <v>863293</v>
      </c>
      <c r="H86" s="90">
        <f t="shared" si="1"/>
        <v>350879</v>
      </c>
      <c r="I86" s="190">
        <v>989296</v>
      </c>
    </row>
    <row r="87" spans="1:9">
      <c r="A87" s="187" t="s">
        <v>322</v>
      </c>
      <c r="B87" s="187" t="s">
        <v>165</v>
      </c>
      <c r="C87" s="187" t="s">
        <v>322</v>
      </c>
      <c r="D87" s="187" t="s">
        <v>924</v>
      </c>
      <c r="E87" s="188" t="s">
        <v>1290</v>
      </c>
      <c r="F87" s="190">
        <v>4592</v>
      </c>
      <c r="G87" s="190">
        <v>3592</v>
      </c>
      <c r="H87" s="90">
        <f t="shared" si="1"/>
        <v>1000</v>
      </c>
      <c r="I87" s="190">
        <v>1748</v>
      </c>
    </row>
    <row r="88" spans="1:9">
      <c r="A88" s="187" t="s">
        <v>322</v>
      </c>
      <c r="B88" s="187" t="s">
        <v>165</v>
      </c>
      <c r="C88" s="187" t="s">
        <v>322</v>
      </c>
      <c r="D88" s="187" t="s">
        <v>390</v>
      </c>
      <c r="E88" s="188" t="s">
        <v>529</v>
      </c>
      <c r="F88" s="90">
        <v>0</v>
      </c>
      <c r="G88" s="190">
        <v>520</v>
      </c>
      <c r="H88" s="90">
        <f t="shared" si="1"/>
        <v>-520</v>
      </c>
      <c r="I88" s="90">
        <v>0</v>
      </c>
    </row>
    <row r="89" spans="1:9">
      <c r="A89" s="187" t="s">
        <v>322</v>
      </c>
      <c r="B89" s="187" t="s">
        <v>165</v>
      </c>
      <c r="C89" s="187" t="s">
        <v>335</v>
      </c>
      <c r="D89" s="187" t="s">
        <v>844</v>
      </c>
      <c r="E89" s="188" t="s">
        <v>845</v>
      </c>
      <c r="F89" s="190">
        <v>2657678</v>
      </c>
      <c r="G89" s="190">
        <v>2892430</v>
      </c>
      <c r="H89" s="90">
        <f t="shared" si="1"/>
        <v>-234752</v>
      </c>
      <c r="I89" s="190">
        <v>638941</v>
      </c>
    </row>
    <row r="90" spans="1:9">
      <c r="A90" s="187" t="s">
        <v>322</v>
      </c>
      <c r="B90" s="187" t="s">
        <v>165</v>
      </c>
      <c r="C90" s="187" t="s">
        <v>335</v>
      </c>
      <c r="D90" s="187" t="s">
        <v>391</v>
      </c>
      <c r="E90" s="188" t="s">
        <v>925</v>
      </c>
      <c r="F90" s="190">
        <v>73927330</v>
      </c>
      <c r="G90" s="190">
        <v>73528152</v>
      </c>
      <c r="H90" s="90">
        <f t="shared" si="1"/>
        <v>399178</v>
      </c>
      <c r="I90" s="190">
        <v>74840831</v>
      </c>
    </row>
    <row r="91" spans="1:9">
      <c r="A91" s="187" t="s">
        <v>322</v>
      </c>
      <c r="B91" s="187" t="s">
        <v>165</v>
      </c>
      <c r="C91" s="187" t="s">
        <v>335</v>
      </c>
      <c r="D91" s="187" t="s">
        <v>392</v>
      </c>
      <c r="E91" s="188" t="s">
        <v>530</v>
      </c>
      <c r="F91" s="190">
        <v>63808000</v>
      </c>
      <c r="G91" s="190">
        <v>63452744</v>
      </c>
      <c r="H91" s="90">
        <f t="shared" si="1"/>
        <v>355256</v>
      </c>
      <c r="I91" s="190">
        <v>62437711</v>
      </c>
    </row>
    <row r="92" spans="1:9">
      <c r="A92" s="187" t="s">
        <v>322</v>
      </c>
      <c r="B92" s="187" t="s">
        <v>165</v>
      </c>
      <c r="C92" s="187" t="s">
        <v>335</v>
      </c>
      <c r="D92" s="187" t="s">
        <v>393</v>
      </c>
      <c r="E92" s="188" t="s">
        <v>531</v>
      </c>
      <c r="F92" s="190">
        <v>7639000</v>
      </c>
      <c r="G92" s="190">
        <v>7373570</v>
      </c>
      <c r="H92" s="90">
        <f t="shared" si="1"/>
        <v>265430</v>
      </c>
      <c r="I92" s="190">
        <v>7165895</v>
      </c>
    </row>
    <row r="93" spans="1:9">
      <c r="A93" s="187" t="s">
        <v>322</v>
      </c>
      <c r="B93" s="187" t="s">
        <v>165</v>
      </c>
      <c r="C93" s="187" t="s">
        <v>335</v>
      </c>
      <c r="D93" s="187" t="s">
        <v>394</v>
      </c>
      <c r="E93" s="188" t="s">
        <v>358</v>
      </c>
      <c r="F93" s="190">
        <v>7618625</v>
      </c>
      <c r="G93" s="190">
        <v>7519327</v>
      </c>
      <c r="H93" s="90">
        <f t="shared" si="1"/>
        <v>99298</v>
      </c>
      <c r="I93" s="190">
        <v>7827743</v>
      </c>
    </row>
    <row r="94" spans="1:9">
      <c r="A94" s="187" t="s">
        <v>322</v>
      </c>
      <c r="B94" s="187" t="s">
        <v>165</v>
      </c>
      <c r="C94" s="187" t="s">
        <v>335</v>
      </c>
      <c r="D94" s="187" t="s">
        <v>669</v>
      </c>
      <c r="E94" s="188" t="s">
        <v>670</v>
      </c>
      <c r="F94" s="190">
        <v>1322473</v>
      </c>
      <c r="G94" s="190">
        <v>1295191</v>
      </c>
      <c r="H94" s="90">
        <f t="shared" si="1"/>
        <v>27282</v>
      </c>
      <c r="I94" s="190">
        <v>1265809</v>
      </c>
    </row>
    <row r="95" spans="1:9">
      <c r="A95" s="187" t="s">
        <v>322</v>
      </c>
      <c r="B95" s="187" t="s">
        <v>165</v>
      </c>
      <c r="C95" s="187" t="s">
        <v>335</v>
      </c>
      <c r="D95" s="187" t="s">
        <v>926</v>
      </c>
      <c r="E95" s="188" t="s">
        <v>1291</v>
      </c>
      <c r="F95" s="190">
        <v>24939</v>
      </c>
      <c r="G95" s="190">
        <v>23633</v>
      </c>
      <c r="H95" s="90">
        <f t="shared" si="1"/>
        <v>1306</v>
      </c>
      <c r="I95" s="190">
        <v>24393</v>
      </c>
    </row>
    <row r="96" spans="1:9">
      <c r="A96" s="187" t="s">
        <v>322</v>
      </c>
      <c r="B96" s="187" t="s">
        <v>165</v>
      </c>
      <c r="C96" s="187" t="s">
        <v>335</v>
      </c>
      <c r="D96" s="187" t="s">
        <v>1188</v>
      </c>
      <c r="E96" s="188" t="s">
        <v>1189</v>
      </c>
      <c r="F96" s="190">
        <v>488316</v>
      </c>
      <c r="G96" s="190">
        <v>484851</v>
      </c>
      <c r="H96" s="90">
        <f t="shared" si="1"/>
        <v>3465</v>
      </c>
      <c r="I96" s="190">
        <v>568310</v>
      </c>
    </row>
    <row r="97" spans="1:9">
      <c r="A97" s="187" t="s">
        <v>322</v>
      </c>
      <c r="B97" s="187" t="s">
        <v>165</v>
      </c>
      <c r="C97" s="187" t="s">
        <v>335</v>
      </c>
      <c r="D97" s="187" t="s">
        <v>395</v>
      </c>
      <c r="E97" s="188" t="s">
        <v>124</v>
      </c>
      <c r="F97" s="190">
        <v>3573364</v>
      </c>
      <c r="G97" s="190">
        <v>4358164</v>
      </c>
      <c r="H97" s="90">
        <f t="shared" si="1"/>
        <v>-784800</v>
      </c>
      <c r="I97" s="190">
        <v>3293744</v>
      </c>
    </row>
    <row r="98" spans="1:9">
      <c r="A98" s="187" t="s">
        <v>322</v>
      </c>
      <c r="B98" s="187" t="s">
        <v>165</v>
      </c>
      <c r="C98" s="187" t="s">
        <v>335</v>
      </c>
      <c r="D98" s="187" t="s">
        <v>396</v>
      </c>
      <c r="E98" s="188" t="s">
        <v>125</v>
      </c>
      <c r="F98" s="190">
        <v>9474578</v>
      </c>
      <c r="G98" s="190">
        <v>10236829</v>
      </c>
      <c r="H98" s="90">
        <f t="shared" si="1"/>
        <v>-762251</v>
      </c>
      <c r="I98" s="190">
        <v>14113737</v>
      </c>
    </row>
    <row r="99" spans="1:9">
      <c r="A99" s="187" t="s">
        <v>322</v>
      </c>
      <c r="B99" s="187" t="s">
        <v>165</v>
      </c>
      <c r="C99" s="187" t="s">
        <v>397</v>
      </c>
      <c r="D99" s="187" t="s">
        <v>398</v>
      </c>
      <c r="E99" s="188" t="s">
        <v>532</v>
      </c>
      <c r="F99" s="190">
        <v>3202905</v>
      </c>
      <c r="G99" s="190">
        <v>1885481</v>
      </c>
      <c r="H99" s="90">
        <f t="shared" si="1"/>
        <v>1317424</v>
      </c>
      <c r="I99" s="190">
        <v>2101720</v>
      </c>
    </row>
    <row r="100" spans="1:9">
      <c r="A100" s="187" t="s">
        <v>322</v>
      </c>
      <c r="B100" s="187" t="s">
        <v>165</v>
      </c>
      <c r="C100" s="187" t="s">
        <v>397</v>
      </c>
      <c r="D100" s="187" t="s">
        <v>399</v>
      </c>
      <c r="E100" s="188" t="s">
        <v>126</v>
      </c>
      <c r="F100" s="190">
        <v>3404806</v>
      </c>
      <c r="G100" s="190">
        <v>3020613</v>
      </c>
      <c r="H100" s="90">
        <f t="shared" si="1"/>
        <v>384193</v>
      </c>
      <c r="I100" s="190">
        <v>3696748</v>
      </c>
    </row>
    <row r="101" spans="1:9">
      <c r="A101" s="187" t="s">
        <v>322</v>
      </c>
      <c r="B101" s="187" t="s">
        <v>171</v>
      </c>
      <c r="C101" s="187" t="s">
        <v>165</v>
      </c>
      <c r="D101" s="187" t="s">
        <v>388</v>
      </c>
      <c r="E101" s="188" t="s">
        <v>127</v>
      </c>
      <c r="F101" s="190">
        <v>267812</v>
      </c>
      <c r="G101" s="190">
        <v>158483</v>
      </c>
      <c r="H101" s="90">
        <f t="shared" si="1"/>
        <v>109329</v>
      </c>
      <c r="I101" s="190">
        <v>672084</v>
      </c>
    </row>
    <row r="102" spans="1:9">
      <c r="A102" s="187" t="s">
        <v>322</v>
      </c>
      <c r="B102" s="187" t="s">
        <v>171</v>
      </c>
      <c r="C102" s="187" t="s">
        <v>165</v>
      </c>
      <c r="D102" s="187" t="s">
        <v>400</v>
      </c>
      <c r="E102" s="188" t="s">
        <v>927</v>
      </c>
      <c r="F102" s="190">
        <v>4824907</v>
      </c>
      <c r="G102" s="190">
        <v>5465792</v>
      </c>
      <c r="H102" s="90">
        <f t="shared" si="1"/>
        <v>-640885</v>
      </c>
      <c r="I102" s="190">
        <v>9790458</v>
      </c>
    </row>
    <row r="103" spans="1:9">
      <c r="A103" s="187" t="s">
        <v>322</v>
      </c>
      <c r="B103" s="187" t="s">
        <v>171</v>
      </c>
      <c r="C103" s="187" t="s">
        <v>165</v>
      </c>
      <c r="D103" s="187" t="s">
        <v>401</v>
      </c>
      <c r="E103" s="188" t="s">
        <v>533</v>
      </c>
      <c r="F103" s="90">
        <v>0</v>
      </c>
      <c r="G103" s="90">
        <v>0</v>
      </c>
      <c r="H103" s="90">
        <f t="shared" si="1"/>
        <v>0</v>
      </c>
      <c r="I103" s="190">
        <v>2119</v>
      </c>
    </row>
    <row r="104" spans="1:9">
      <c r="A104" s="187" t="s">
        <v>322</v>
      </c>
      <c r="B104" s="187" t="s">
        <v>171</v>
      </c>
      <c r="C104" s="187" t="s">
        <v>165</v>
      </c>
      <c r="D104" s="187" t="s">
        <v>402</v>
      </c>
      <c r="E104" s="188" t="s">
        <v>928</v>
      </c>
      <c r="F104" s="190">
        <v>142220</v>
      </c>
      <c r="G104" s="190">
        <v>52037</v>
      </c>
      <c r="H104" s="90">
        <f t="shared" si="1"/>
        <v>90183</v>
      </c>
      <c r="I104" s="190">
        <v>140819</v>
      </c>
    </row>
    <row r="105" spans="1:9">
      <c r="A105" s="187" t="s">
        <v>322</v>
      </c>
      <c r="B105" s="187" t="s">
        <v>171</v>
      </c>
      <c r="C105" s="187" t="s">
        <v>165</v>
      </c>
      <c r="D105" s="187" t="s">
        <v>929</v>
      </c>
      <c r="E105" s="188" t="s">
        <v>930</v>
      </c>
      <c r="F105" s="190">
        <v>71779</v>
      </c>
      <c r="G105" s="190">
        <v>63531</v>
      </c>
      <c r="H105" s="90">
        <f t="shared" si="1"/>
        <v>8248</v>
      </c>
      <c r="I105" s="190">
        <v>31113</v>
      </c>
    </row>
    <row r="106" spans="1:9">
      <c r="A106" s="187" t="s">
        <v>322</v>
      </c>
      <c r="B106" s="187" t="s">
        <v>171</v>
      </c>
      <c r="C106" s="187" t="s">
        <v>165</v>
      </c>
      <c r="D106" s="187" t="s">
        <v>931</v>
      </c>
      <c r="E106" s="188" t="s">
        <v>932</v>
      </c>
      <c r="F106" s="190">
        <v>993509</v>
      </c>
      <c r="G106" s="190">
        <v>796289</v>
      </c>
      <c r="H106" s="90">
        <f t="shared" si="1"/>
        <v>197220</v>
      </c>
      <c r="I106" s="190">
        <v>2568792</v>
      </c>
    </row>
    <row r="107" spans="1:9">
      <c r="A107" s="187" t="s">
        <v>322</v>
      </c>
      <c r="B107" s="187" t="s">
        <v>171</v>
      </c>
      <c r="C107" s="187" t="s">
        <v>165</v>
      </c>
      <c r="D107" s="187" t="s">
        <v>1190</v>
      </c>
      <c r="E107" s="188" t="s">
        <v>1191</v>
      </c>
      <c r="F107" s="190">
        <v>189000</v>
      </c>
      <c r="G107" s="190">
        <v>50422</v>
      </c>
      <c r="H107" s="90">
        <f t="shared" si="1"/>
        <v>138578</v>
      </c>
      <c r="I107" s="190">
        <v>765063</v>
      </c>
    </row>
    <row r="108" spans="1:9">
      <c r="A108" s="187" t="s">
        <v>322</v>
      </c>
      <c r="B108" s="187" t="s">
        <v>171</v>
      </c>
      <c r="C108" s="187" t="s">
        <v>165</v>
      </c>
      <c r="D108" s="187" t="s">
        <v>403</v>
      </c>
      <c r="E108" s="188" t="s">
        <v>534</v>
      </c>
      <c r="F108" s="190">
        <v>140100</v>
      </c>
      <c r="G108" s="190">
        <v>107952</v>
      </c>
      <c r="H108" s="90">
        <f t="shared" si="1"/>
        <v>32148</v>
      </c>
      <c r="I108" s="190">
        <v>162952</v>
      </c>
    </row>
    <row r="109" spans="1:9">
      <c r="A109" s="187" t="s">
        <v>322</v>
      </c>
      <c r="B109" s="187" t="s">
        <v>171</v>
      </c>
      <c r="C109" s="187" t="s">
        <v>165</v>
      </c>
      <c r="D109" s="187" t="s">
        <v>404</v>
      </c>
      <c r="E109" s="188" t="s">
        <v>535</v>
      </c>
      <c r="F109" s="190">
        <v>545000</v>
      </c>
      <c r="G109" s="190">
        <v>140943</v>
      </c>
      <c r="H109" s="90">
        <f t="shared" si="1"/>
        <v>404057</v>
      </c>
      <c r="I109" s="190">
        <v>987875</v>
      </c>
    </row>
    <row r="110" spans="1:9">
      <c r="A110" s="187" t="s">
        <v>322</v>
      </c>
      <c r="B110" s="187" t="s">
        <v>171</v>
      </c>
      <c r="C110" s="187" t="s">
        <v>165</v>
      </c>
      <c r="D110" s="187" t="s">
        <v>1292</v>
      </c>
      <c r="E110" s="188" t="s">
        <v>1293</v>
      </c>
      <c r="F110" s="190">
        <v>129081</v>
      </c>
      <c r="G110" s="190">
        <v>121702</v>
      </c>
      <c r="H110" s="90">
        <f t="shared" si="1"/>
        <v>7379</v>
      </c>
      <c r="I110" s="190">
        <v>60783</v>
      </c>
    </row>
    <row r="111" spans="1:9">
      <c r="A111" s="187" t="s">
        <v>322</v>
      </c>
      <c r="B111" s="187" t="s">
        <v>171</v>
      </c>
      <c r="C111" s="187" t="s">
        <v>165</v>
      </c>
      <c r="D111" s="187" t="s">
        <v>1414</v>
      </c>
      <c r="E111" s="188" t="s">
        <v>1441</v>
      </c>
      <c r="F111" s="190">
        <v>82665</v>
      </c>
      <c r="G111" s="190">
        <v>92179</v>
      </c>
      <c r="H111" s="90">
        <f t="shared" si="1"/>
        <v>-9514</v>
      </c>
      <c r="I111" s="190">
        <v>0</v>
      </c>
    </row>
    <row r="112" spans="1:9">
      <c r="A112" s="187" t="s">
        <v>322</v>
      </c>
      <c r="B112" s="187" t="s">
        <v>171</v>
      </c>
      <c r="C112" s="187" t="s">
        <v>165</v>
      </c>
      <c r="D112" s="187" t="s">
        <v>405</v>
      </c>
      <c r="E112" s="188" t="s">
        <v>128</v>
      </c>
      <c r="F112" s="190">
        <v>1414112</v>
      </c>
      <c r="G112" s="190">
        <v>1077695</v>
      </c>
      <c r="H112" s="90">
        <f t="shared" si="1"/>
        <v>336417</v>
      </c>
      <c r="I112" s="190">
        <v>1618095</v>
      </c>
    </row>
    <row r="113" spans="1:9">
      <c r="A113" s="187" t="s">
        <v>322</v>
      </c>
      <c r="B113" s="187" t="s">
        <v>171</v>
      </c>
      <c r="C113" s="187" t="s">
        <v>165</v>
      </c>
      <c r="D113" s="187" t="s">
        <v>1192</v>
      </c>
      <c r="E113" s="188" t="s">
        <v>1193</v>
      </c>
      <c r="F113" s="190">
        <v>8000</v>
      </c>
      <c r="G113" s="190">
        <v>14372</v>
      </c>
      <c r="H113" s="90">
        <f t="shared" si="1"/>
        <v>-6372</v>
      </c>
      <c r="I113" s="190">
        <v>207449</v>
      </c>
    </row>
    <row r="114" spans="1:9">
      <c r="A114" s="187" t="s">
        <v>322</v>
      </c>
      <c r="B114" s="187" t="s">
        <v>171</v>
      </c>
      <c r="C114" s="187" t="s">
        <v>165</v>
      </c>
      <c r="D114" s="187" t="s">
        <v>1194</v>
      </c>
      <c r="E114" s="188" t="s">
        <v>1195</v>
      </c>
      <c r="F114" s="190">
        <v>500000</v>
      </c>
      <c r="G114" s="190">
        <v>664755</v>
      </c>
      <c r="H114" s="90">
        <f t="shared" si="1"/>
        <v>-164755</v>
      </c>
      <c r="I114" s="190">
        <v>826369</v>
      </c>
    </row>
    <row r="115" spans="1:9">
      <c r="A115" s="187" t="s">
        <v>322</v>
      </c>
      <c r="B115" s="187" t="s">
        <v>171</v>
      </c>
      <c r="C115" s="187" t="s">
        <v>165</v>
      </c>
      <c r="D115" s="187" t="s">
        <v>1415</v>
      </c>
      <c r="E115" s="188" t="s">
        <v>1442</v>
      </c>
      <c r="F115" s="190">
        <v>343246</v>
      </c>
      <c r="G115" s="190">
        <v>306103</v>
      </c>
      <c r="H115" s="90">
        <f t="shared" si="1"/>
        <v>37143</v>
      </c>
      <c r="I115" s="190">
        <v>0</v>
      </c>
    </row>
    <row r="116" spans="1:9">
      <c r="A116" s="187" t="s">
        <v>322</v>
      </c>
      <c r="B116" s="187" t="s">
        <v>171</v>
      </c>
      <c r="C116" s="187" t="s">
        <v>165</v>
      </c>
      <c r="D116" s="187" t="s">
        <v>1416</v>
      </c>
      <c r="E116" s="188" t="s">
        <v>1443</v>
      </c>
      <c r="F116" s="190">
        <v>7500</v>
      </c>
      <c r="G116" s="190">
        <v>5890</v>
      </c>
      <c r="H116" s="90">
        <f t="shared" si="1"/>
        <v>1610</v>
      </c>
      <c r="I116" s="190">
        <v>0</v>
      </c>
    </row>
    <row r="117" spans="1:9">
      <c r="A117" s="187" t="s">
        <v>322</v>
      </c>
      <c r="B117" s="187" t="s">
        <v>171</v>
      </c>
      <c r="C117" s="187" t="s">
        <v>171</v>
      </c>
      <c r="D117" s="187" t="s">
        <v>406</v>
      </c>
      <c r="E117" s="188" t="s">
        <v>536</v>
      </c>
      <c r="F117" s="190">
        <v>4158116</v>
      </c>
      <c r="G117" s="190">
        <v>4861302</v>
      </c>
      <c r="H117" s="90">
        <f t="shared" si="1"/>
        <v>-703186</v>
      </c>
      <c r="I117" s="190">
        <v>5120316</v>
      </c>
    </row>
    <row r="118" spans="1:9">
      <c r="A118" s="187" t="s">
        <v>322</v>
      </c>
      <c r="B118" s="187" t="s">
        <v>171</v>
      </c>
      <c r="C118" s="187" t="s">
        <v>171</v>
      </c>
      <c r="D118" s="187" t="s">
        <v>407</v>
      </c>
      <c r="E118" s="188" t="s">
        <v>537</v>
      </c>
      <c r="F118" s="190">
        <v>30990</v>
      </c>
      <c r="G118" s="190">
        <v>18674</v>
      </c>
      <c r="H118" s="90">
        <f t="shared" si="1"/>
        <v>12316</v>
      </c>
      <c r="I118" s="190">
        <v>49234</v>
      </c>
    </row>
    <row r="119" spans="1:9">
      <c r="A119" s="187" t="s">
        <v>322</v>
      </c>
      <c r="B119" s="187" t="s">
        <v>171</v>
      </c>
      <c r="C119" s="187" t="s">
        <v>171</v>
      </c>
      <c r="D119" s="187" t="s">
        <v>408</v>
      </c>
      <c r="E119" s="188" t="s">
        <v>129</v>
      </c>
      <c r="F119" s="190">
        <v>15657</v>
      </c>
      <c r="G119" s="190">
        <v>15397</v>
      </c>
      <c r="H119" s="90">
        <f t="shared" si="1"/>
        <v>260</v>
      </c>
      <c r="I119" s="190">
        <v>15818</v>
      </c>
    </row>
    <row r="120" spans="1:9">
      <c r="A120" s="187" t="s">
        <v>322</v>
      </c>
      <c r="B120" s="187" t="s">
        <v>171</v>
      </c>
      <c r="C120" s="187" t="s">
        <v>171</v>
      </c>
      <c r="D120" s="187" t="s">
        <v>409</v>
      </c>
      <c r="E120" s="188" t="s">
        <v>130</v>
      </c>
      <c r="F120" s="190">
        <v>45</v>
      </c>
      <c r="G120" s="190">
        <v>0</v>
      </c>
      <c r="H120" s="90">
        <f t="shared" si="1"/>
        <v>45</v>
      </c>
      <c r="I120" s="190">
        <v>0</v>
      </c>
    </row>
    <row r="121" spans="1:9">
      <c r="A121" s="187" t="s">
        <v>322</v>
      </c>
      <c r="B121" s="187" t="s">
        <v>171</v>
      </c>
      <c r="C121" s="187" t="s">
        <v>171</v>
      </c>
      <c r="D121" s="187" t="s">
        <v>747</v>
      </c>
      <c r="E121" s="188" t="s">
        <v>748</v>
      </c>
      <c r="F121" s="190">
        <v>794597</v>
      </c>
      <c r="G121" s="190">
        <v>782765</v>
      </c>
      <c r="H121" s="90">
        <f t="shared" si="1"/>
        <v>11832</v>
      </c>
      <c r="I121" s="190">
        <v>408709</v>
      </c>
    </row>
    <row r="122" spans="1:9">
      <c r="A122" s="187" t="s">
        <v>322</v>
      </c>
      <c r="B122" s="187" t="s">
        <v>171</v>
      </c>
      <c r="C122" s="187" t="s">
        <v>171</v>
      </c>
      <c r="D122" s="187" t="s">
        <v>1294</v>
      </c>
      <c r="E122" s="188" t="s">
        <v>1295</v>
      </c>
      <c r="F122" s="190">
        <v>909710</v>
      </c>
      <c r="G122" s="190">
        <v>908493</v>
      </c>
      <c r="H122" s="90">
        <f t="shared" si="1"/>
        <v>1217</v>
      </c>
      <c r="I122" s="190">
        <v>905931</v>
      </c>
    </row>
    <row r="123" spans="1:9">
      <c r="A123" s="187" t="s">
        <v>322</v>
      </c>
      <c r="B123" s="187" t="s">
        <v>171</v>
      </c>
      <c r="C123" s="187" t="s">
        <v>171</v>
      </c>
      <c r="D123" s="187" t="s">
        <v>1296</v>
      </c>
      <c r="E123" s="188" t="s">
        <v>1297</v>
      </c>
      <c r="F123" s="190">
        <v>2165873</v>
      </c>
      <c r="G123" s="190">
        <v>2264794</v>
      </c>
      <c r="H123" s="90">
        <f t="shared" si="1"/>
        <v>-98921</v>
      </c>
      <c r="I123" s="190">
        <v>2073545</v>
      </c>
    </row>
    <row r="124" spans="1:9">
      <c r="A124" s="187" t="s">
        <v>322</v>
      </c>
      <c r="B124" s="187" t="s">
        <v>171</v>
      </c>
      <c r="C124" s="187" t="s">
        <v>171</v>
      </c>
      <c r="D124" s="187" t="s">
        <v>1298</v>
      </c>
      <c r="E124" s="188" t="s">
        <v>1299</v>
      </c>
      <c r="F124" s="190">
        <v>5501264</v>
      </c>
      <c r="G124" s="190">
        <v>5224005</v>
      </c>
      <c r="H124" s="90">
        <f t="shared" si="1"/>
        <v>277259</v>
      </c>
      <c r="I124" s="190">
        <v>3211738</v>
      </c>
    </row>
    <row r="125" spans="1:9">
      <c r="A125" s="187" t="s">
        <v>322</v>
      </c>
      <c r="B125" s="187" t="s">
        <v>171</v>
      </c>
      <c r="C125" s="187" t="s">
        <v>171</v>
      </c>
      <c r="D125" s="187" t="s">
        <v>1300</v>
      </c>
      <c r="E125" s="188" t="s">
        <v>1301</v>
      </c>
      <c r="F125" s="190">
        <v>4883</v>
      </c>
      <c r="G125" s="190">
        <v>15706</v>
      </c>
      <c r="H125" s="90">
        <f t="shared" si="1"/>
        <v>-10823</v>
      </c>
      <c r="I125" s="190">
        <v>5317</v>
      </c>
    </row>
    <row r="126" spans="1:9">
      <c r="A126" s="187" t="s">
        <v>322</v>
      </c>
      <c r="B126" s="187" t="s">
        <v>171</v>
      </c>
      <c r="C126" s="187" t="s">
        <v>171</v>
      </c>
      <c r="D126" s="187" t="s">
        <v>671</v>
      </c>
      <c r="E126" s="188" t="s">
        <v>672</v>
      </c>
      <c r="F126" s="190">
        <v>311543</v>
      </c>
      <c r="G126" s="190">
        <v>241987</v>
      </c>
      <c r="H126" s="90">
        <f t="shared" si="1"/>
        <v>69556</v>
      </c>
      <c r="I126" s="190">
        <v>274223</v>
      </c>
    </row>
    <row r="127" spans="1:9">
      <c r="A127" s="187" t="s">
        <v>322</v>
      </c>
      <c r="B127" s="187" t="s">
        <v>171</v>
      </c>
      <c r="C127" s="187" t="s">
        <v>171</v>
      </c>
      <c r="D127" s="187" t="s">
        <v>673</v>
      </c>
      <c r="E127" s="188" t="s">
        <v>674</v>
      </c>
      <c r="F127" s="190">
        <v>923614</v>
      </c>
      <c r="G127" s="190">
        <v>1015633</v>
      </c>
      <c r="H127" s="90">
        <f t="shared" si="1"/>
        <v>-92019</v>
      </c>
      <c r="I127" s="190">
        <v>503951</v>
      </c>
    </row>
    <row r="128" spans="1:9">
      <c r="A128" s="187" t="s">
        <v>322</v>
      </c>
      <c r="B128" s="187" t="s">
        <v>171</v>
      </c>
      <c r="C128" s="187" t="s">
        <v>171</v>
      </c>
      <c r="D128" s="187" t="s">
        <v>675</v>
      </c>
      <c r="E128" s="188" t="s">
        <v>676</v>
      </c>
      <c r="F128" s="190">
        <v>1426504</v>
      </c>
      <c r="G128" s="190">
        <v>1774426</v>
      </c>
      <c r="H128" s="90">
        <f t="shared" si="1"/>
        <v>-347922</v>
      </c>
      <c r="I128" s="190">
        <v>1745160</v>
      </c>
    </row>
    <row r="129" spans="1:9">
      <c r="A129" s="187" t="s">
        <v>322</v>
      </c>
      <c r="B129" s="187" t="s">
        <v>171</v>
      </c>
      <c r="C129" s="187" t="s">
        <v>171</v>
      </c>
      <c r="D129" s="187" t="s">
        <v>749</v>
      </c>
      <c r="E129" s="188" t="s">
        <v>1302</v>
      </c>
      <c r="F129" s="190">
        <v>433617</v>
      </c>
      <c r="G129" s="190">
        <v>392591</v>
      </c>
      <c r="H129" s="90">
        <f t="shared" si="1"/>
        <v>41026</v>
      </c>
      <c r="I129" s="190">
        <v>366450</v>
      </c>
    </row>
    <row r="130" spans="1:9">
      <c r="A130" s="187" t="s">
        <v>322</v>
      </c>
      <c r="B130" s="187" t="s">
        <v>171</v>
      </c>
      <c r="C130" s="187" t="s">
        <v>171</v>
      </c>
      <c r="D130" s="187" t="s">
        <v>750</v>
      </c>
      <c r="E130" s="188" t="s">
        <v>751</v>
      </c>
      <c r="F130" s="190">
        <v>134973</v>
      </c>
      <c r="G130" s="190">
        <v>96584</v>
      </c>
      <c r="H130" s="90">
        <f t="shared" si="1"/>
        <v>38389</v>
      </c>
      <c r="I130" s="190">
        <v>128929</v>
      </c>
    </row>
    <row r="131" spans="1:9">
      <c r="A131" s="187" t="s">
        <v>322</v>
      </c>
      <c r="B131" s="187" t="s">
        <v>171</v>
      </c>
      <c r="C131" s="187" t="s">
        <v>171</v>
      </c>
      <c r="D131" s="187" t="s">
        <v>677</v>
      </c>
      <c r="E131" s="188" t="s">
        <v>933</v>
      </c>
      <c r="F131" s="190">
        <v>771135</v>
      </c>
      <c r="G131" s="190">
        <v>83957</v>
      </c>
      <c r="H131" s="90">
        <f t="shared" si="1"/>
        <v>687178</v>
      </c>
      <c r="I131" s="190">
        <v>799444</v>
      </c>
    </row>
    <row r="132" spans="1:9">
      <c r="A132" s="187" t="s">
        <v>322</v>
      </c>
      <c r="B132" s="187" t="s">
        <v>171</v>
      </c>
      <c r="C132" s="187" t="s">
        <v>171</v>
      </c>
      <c r="D132" s="187" t="s">
        <v>678</v>
      </c>
      <c r="E132" s="188" t="s">
        <v>934</v>
      </c>
      <c r="F132" s="190">
        <v>28668</v>
      </c>
      <c r="G132" s="190">
        <v>754375</v>
      </c>
      <c r="H132" s="90">
        <f t="shared" si="1"/>
        <v>-725707</v>
      </c>
      <c r="I132" s="190">
        <v>57002</v>
      </c>
    </row>
    <row r="133" spans="1:9">
      <c r="A133" s="187" t="s">
        <v>322</v>
      </c>
      <c r="B133" s="187" t="s">
        <v>171</v>
      </c>
      <c r="C133" s="187" t="s">
        <v>171</v>
      </c>
      <c r="D133" s="187" t="s">
        <v>752</v>
      </c>
      <c r="E133" s="188" t="s">
        <v>1303</v>
      </c>
      <c r="F133" s="190">
        <v>3277388</v>
      </c>
      <c r="G133" s="190">
        <v>3274918</v>
      </c>
      <c r="H133" s="90">
        <f t="shared" si="1"/>
        <v>2470</v>
      </c>
      <c r="I133" s="190">
        <v>3287283</v>
      </c>
    </row>
    <row r="134" spans="1:9">
      <c r="A134" s="187" t="s">
        <v>322</v>
      </c>
      <c r="B134" s="187" t="s">
        <v>171</v>
      </c>
      <c r="C134" s="187" t="s">
        <v>171</v>
      </c>
      <c r="D134" s="187" t="s">
        <v>753</v>
      </c>
      <c r="E134" s="188" t="s">
        <v>754</v>
      </c>
      <c r="F134" s="190">
        <v>9644</v>
      </c>
      <c r="G134" s="190">
        <v>0</v>
      </c>
      <c r="H134" s="190">
        <f t="shared" ref="H134:H197" si="2">F134-G134</f>
        <v>9644</v>
      </c>
      <c r="I134" s="190">
        <v>2520</v>
      </c>
    </row>
    <row r="135" spans="1:9">
      <c r="A135" s="187" t="s">
        <v>322</v>
      </c>
      <c r="B135" s="187" t="s">
        <v>171</v>
      </c>
      <c r="C135" s="187" t="s">
        <v>171</v>
      </c>
      <c r="D135" s="187" t="s">
        <v>935</v>
      </c>
      <c r="E135" s="188" t="s">
        <v>1304</v>
      </c>
      <c r="F135" s="190">
        <v>731</v>
      </c>
      <c r="G135" s="190">
        <v>0</v>
      </c>
      <c r="H135" s="190">
        <f t="shared" si="2"/>
        <v>731</v>
      </c>
      <c r="I135" s="190">
        <v>0</v>
      </c>
    </row>
    <row r="136" spans="1:9">
      <c r="A136" s="187" t="s">
        <v>322</v>
      </c>
      <c r="B136" s="187" t="s">
        <v>171</v>
      </c>
      <c r="C136" s="187" t="s">
        <v>171</v>
      </c>
      <c r="D136" s="187" t="s">
        <v>936</v>
      </c>
      <c r="E136" s="188" t="s">
        <v>937</v>
      </c>
      <c r="F136" s="190">
        <v>1700</v>
      </c>
      <c r="G136" s="190">
        <v>89746</v>
      </c>
      <c r="H136" s="190">
        <f t="shared" si="2"/>
        <v>-88046</v>
      </c>
      <c r="I136" s="190">
        <v>0</v>
      </c>
    </row>
    <row r="137" spans="1:9">
      <c r="A137" s="187" t="s">
        <v>322</v>
      </c>
      <c r="B137" s="187" t="s">
        <v>171</v>
      </c>
      <c r="C137" s="187" t="s">
        <v>171</v>
      </c>
      <c r="D137" s="187" t="s">
        <v>1417</v>
      </c>
      <c r="E137" s="188" t="s">
        <v>1444</v>
      </c>
      <c r="F137" s="190">
        <v>4182</v>
      </c>
      <c r="G137" s="190">
        <v>0</v>
      </c>
      <c r="H137" s="190">
        <f t="shared" si="2"/>
        <v>4182</v>
      </c>
      <c r="I137" s="190">
        <v>0</v>
      </c>
    </row>
    <row r="138" spans="1:9">
      <c r="A138" s="187" t="s">
        <v>322</v>
      </c>
      <c r="B138" s="187" t="s">
        <v>171</v>
      </c>
      <c r="C138" s="187" t="s">
        <v>171</v>
      </c>
      <c r="D138" s="187" t="s">
        <v>1305</v>
      </c>
      <c r="E138" s="188" t="s">
        <v>1306</v>
      </c>
      <c r="F138" s="190">
        <v>7171</v>
      </c>
      <c r="G138" s="190">
        <v>8046</v>
      </c>
      <c r="H138" s="190">
        <f t="shared" si="2"/>
        <v>-875</v>
      </c>
      <c r="I138" s="190">
        <v>20792</v>
      </c>
    </row>
    <row r="139" spans="1:9">
      <c r="A139" s="187" t="s">
        <v>322</v>
      </c>
      <c r="B139" s="187" t="s">
        <v>171</v>
      </c>
      <c r="C139" s="187" t="s">
        <v>171</v>
      </c>
      <c r="D139" s="187" t="s">
        <v>1418</v>
      </c>
      <c r="E139" s="188" t="s">
        <v>1445</v>
      </c>
      <c r="F139" s="190">
        <v>75285</v>
      </c>
      <c r="G139" s="190">
        <v>26501</v>
      </c>
      <c r="H139" s="190">
        <f t="shared" si="2"/>
        <v>48784</v>
      </c>
      <c r="I139" s="190">
        <v>0</v>
      </c>
    </row>
    <row r="140" spans="1:9">
      <c r="A140" s="187" t="s">
        <v>322</v>
      </c>
      <c r="B140" s="187" t="s">
        <v>171</v>
      </c>
      <c r="C140" s="187" t="s">
        <v>171</v>
      </c>
      <c r="D140" s="187" t="s">
        <v>1419</v>
      </c>
      <c r="E140" s="188" t="s">
        <v>1446</v>
      </c>
      <c r="F140" s="190">
        <v>535945</v>
      </c>
      <c r="G140" s="190">
        <v>523639</v>
      </c>
      <c r="H140" s="190">
        <f t="shared" si="2"/>
        <v>12306</v>
      </c>
      <c r="I140" s="190">
        <v>0</v>
      </c>
    </row>
    <row r="141" spans="1:9">
      <c r="A141" s="187" t="s">
        <v>322</v>
      </c>
      <c r="B141" s="187" t="s">
        <v>171</v>
      </c>
      <c r="C141" s="187" t="s">
        <v>171</v>
      </c>
      <c r="D141" s="187" t="s">
        <v>1420</v>
      </c>
      <c r="E141" s="188" t="s">
        <v>1447</v>
      </c>
      <c r="F141" s="190">
        <v>9071</v>
      </c>
      <c r="G141" s="190">
        <v>9070</v>
      </c>
      <c r="H141" s="190">
        <f t="shared" si="2"/>
        <v>1</v>
      </c>
      <c r="I141" s="190">
        <v>0</v>
      </c>
    </row>
    <row r="142" spans="1:9">
      <c r="A142" s="187" t="s">
        <v>322</v>
      </c>
      <c r="B142" s="187" t="s">
        <v>171</v>
      </c>
      <c r="C142" s="187" t="s">
        <v>171</v>
      </c>
      <c r="D142" s="187" t="s">
        <v>1421</v>
      </c>
      <c r="E142" s="188" t="s">
        <v>1448</v>
      </c>
      <c r="F142" s="190">
        <v>27121</v>
      </c>
      <c r="G142" s="190">
        <v>27544</v>
      </c>
      <c r="H142" s="190">
        <f t="shared" si="2"/>
        <v>-423</v>
      </c>
      <c r="I142" s="190">
        <v>0</v>
      </c>
    </row>
    <row r="143" spans="1:9">
      <c r="A143" s="187" t="s">
        <v>322</v>
      </c>
      <c r="B143" s="187" t="s">
        <v>171</v>
      </c>
      <c r="C143" s="187" t="s">
        <v>171</v>
      </c>
      <c r="D143" s="187" t="s">
        <v>1422</v>
      </c>
      <c r="E143" s="188" t="s">
        <v>1449</v>
      </c>
      <c r="F143" s="190">
        <v>43013</v>
      </c>
      <c r="G143" s="190">
        <v>42641</v>
      </c>
      <c r="H143" s="190">
        <f t="shared" si="2"/>
        <v>372</v>
      </c>
      <c r="I143" s="190">
        <v>0</v>
      </c>
    </row>
    <row r="144" spans="1:9">
      <c r="A144" s="187" t="s">
        <v>322</v>
      </c>
      <c r="B144" s="187" t="s">
        <v>171</v>
      </c>
      <c r="C144" s="187" t="s">
        <v>171</v>
      </c>
      <c r="D144" s="187" t="s">
        <v>1423</v>
      </c>
      <c r="E144" s="188" t="s">
        <v>1450</v>
      </c>
      <c r="F144" s="190">
        <v>9163</v>
      </c>
      <c r="G144" s="190">
        <v>9325</v>
      </c>
      <c r="H144" s="190">
        <f t="shared" si="2"/>
        <v>-162</v>
      </c>
      <c r="I144" s="190">
        <v>0</v>
      </c>
    </row>
    <row r="145" spans="1:9">
      <c r="A145" s="187" t="s">
        <v>322</v>
      </c>
      <c r="B145" s="187" t="s">
        <v>171</v>
      </c>
      <c r="C145" s="187" t="s">
        <v>171</v>
      </c>
      <c r="D145" s="187" t="s">
        <v>410</v>
      </c>
      <c r="E145" s="188" t="s">
        <v>938</v>
      </c>
      <c r="F145" s="190">
        <v>168851</v>
      </c>
      <c r="G145" s="190">
        <v>148659</v>
      </c>
      <c r="H145" s="90">
        <f t="shared" si="2"/>
        <v>20192</v>
      </c>
      <c r="I145" s="190">
        <v>239146</v>
      </c>
    </row>
    <row r="146" spans="1:9">
      <c r="A146" s="187" t="s">
        <v>322</v>
      </c>
      <c r="B146" s="187" t="s">
        <v>171</v>
      </c>
      <c r="C146" s="187" t="s">
        <v>171</v>
      </c>
      <c r="D146" s="187" t="s">
        <v>939</v>
      </c>
      <c r="E146" s="188" t="s">
        <v>940</v>
      </c>
      <c r="F146" s="190">
        <v>146018</v>
      </c>
      <c r="G146" s="190">
        <v>141427</v>
      </c>
      <c r="H146" s="90">
        <f t="shared" si="2"/>
        <v>4591</v>
      </c>
      <c r="I146" s="190">
        <v>120110</v>
      </c>
    </row>
    <row r="147" spans="1:9">
      <c r="A147" s="187" t="s">
        <v>322</v>
      </c>
      <c r="B147" s="187" t="s">
        <v>171</v>
      </c>
      <c r="C147" s="187" t="s">
        <v>171</v>
      </c>
      <c r="D147" s="187" t="s">
        <v>1424</v>
      </c>
      <c r="E147" s="188" t="s">
        <v>1451</v>
      </c>
      <c r="F147" s="190">
        <v>60000</v>
      </c>
      <c r="G147" s="190">
        <v>55781</v>
      </c>
      <c r="H147" s="90">
        <f t="shared" si="2"/>
        <v>4219</v>
      </c>
      <c r="I147" s="191">
        <v>0</v>
      </c>
    </row>
    <row r="148" spans="1:9">
      <c r="A148" s="187" t="s">
        <v>322</v>
      </c>
      <c r="B148" s="187" t="s">
        <v>171</v>
      </c>
      <c r="C148" s="187" t="s">
        <v>182</v>
      </c>
      <c r="D148" s="187" t="s">
        <v>411</v>
      </c>
      <c r="E148" s="188" t="s">
        <v>538</v>
      </c>
      <c r="F148" s="190">
        <v>1083975</v>
      </c>
      <c r="G148" s="190">
        <v>7870829</v>
      </c>
      <c r="H148" s="90">
        <f t="shared" si="2"/>
        <v>-6786854</v>
      </c>
      <c r="I148" s="190">
        <v>6670596</v>
      </c>
    </row>
    <row r="149" spans="1:9">
      <c r="A149" s="187" t="s">
        <v>322</v>
      </c>
      <c r="B149" s="187" t="s">
        <v>171</v>
      </c>
      <c r="C149" s="187" t="s">
        <v>182</v>
      </c>
      <c r="D149" s="187" t="s">
        <v>412</v>
      </c>
      <c r="E149" s="188" t="s">
        <v>1307</v>
      </c>
      <c r="F149" s="190">
        <v>19790222</v>
      </c>
      <c r="G149" s="190">
        <v>26461242</v>
      </c>
      <c r="H149" s="90">
        <f t="shared" si="2"/>
        <v>-6671020</v>
      </c>
      <c r="I149" s="190">
        <v>31922691</v>
      </c>
    </row>
    <row r="150" spans="1:9">
      <c r="A150" s="187" t="s">
        <v>322</v>
      </c>
      <c r="B150" s="187" t="s">
        <v>171</v>
      </c>
      <c r="C150" s="187" t="s">
        <v>182</v>
      </c>
      <c r="D150" s="187" t="s">
        <v>625</v>
      </c>
      <c r="E150" s="188" t="s">
        <v>941</v>
      </c>
      <c r="F150" s="190">
        <v>0</v>
      </c>
      <c r="G150" s="190">
        <v>3811</v>
      </c>
      <c r="H150" s="90">
        <f t="shared" si="2"/>
        <v>-3811</v>
      </c>
      <c r="I150" s="190">
        <v>36776</v>
      </c>
    </row>
    <row r="151" spans="1:9">
      <c r="A151" s="187" t="s">
        <v>322</v>
      </c>
      <c r="B151" s="187" t="s">
        <v>171</v>
      </c>
      <c r="C151" s="187" t="s">
        <v>182</v>
      </c>
      <c r="D151" s="187" t="s">
        <v>1425</v>
      </c>
      <c r="E151" s="188" t="s">
        <v>1452</v>
      </c>
      <c r="F151" s="190">
        <v>195448</v>
      </c>
      <c r="G151" s="190">
        <v>196114</v>
      </c>
      <c r="H151" s="90">
        <f t="shared" si="2"/>
        <v>-666</v>
      </c>
      <c r="I151" s="190">
        <v>0</v>
      </c>
    </row>
    <row r="152" spans="1:9">
      <c r="A152" s="187" t="s">
        <v>322</v>
      </c>
      <c r="B152" s="187" t="s">
        <v>171</v>
      </c>
      <c r="C152" s="187" t="s">
        <v>182</v>
      </c>
      <c r="D152" s="187" t="s">
        <v>942</v>
      </c>
      <c r="E152" s="188" t="s">
        <v>1308</v>
      </c>
      <c r="F152" s="190">
        <v>15655211</v>
      </c>
      <c r="G152" s="190">
        <v>15655210</v>
      </c>
      <c r="H152" s="90">
        <f t="shared" si="2"/>
        <v>1</v>
      </c>
      <c r="I152" s="190">
        <v>16044000</v>
      </c>
    </row>
    <row r="153" spans="1:9">
      <c r="A153" s="187" t="s">
        <v>322</v>
      </c>
      <c r="B153" s="187" t="s">
        <v>171</v>
      </c>
      <c r="C153" s="187" t="s">
        <v>182</v>
      </c>
      <c r="D153" s="187" t="s">
        <v>1426</v>
      </c>
      <c r="E153" s="188" t="s">
        <v>1453</v>
      </c>
      <c r="F153" s="190">
        <v>704819</v>
      </c>
      <c r="G153" s="190">
        <v>704819</v>
      </c>
      <c r="H153" s="90">
        <f t="shared" si="2"/>
        <v>0</v>
      </c>
      <c r="I153" s="190">
        <v>0</v>
      </c>
    </row>
    <row r="154" spans="1:9">
      <c r="A154" s="187" t="s">
        <v>322</v>
      </c>
      <c r="B154" s="187" t="s">
        <v>171</v>
      </c>
      <c r="C154" s="187" t="s">
        <v>182</v>
      </c>
      <c r="D154" s="187" t="s">
        <v>1309</v>
      </c>
      <c r="E154" s="188" t="s">
        <v>1310</v>
      </c>
      <c r="F154" s="190">
        <v>175037</v>
      </c>
      <c r="G154" s="190">
        <v>175035</v>
      </c>
      <c r="H154" s="90">
        <f t="shared" si="2"/>
        <v>2</v>
      </c>
      <c r="I154" s="190">
        <v>98016</v>
      </c>
    </row>
    <row r="155" spans="1:9">
      <c r="A155" s="187" t="s">
        <v>322</v>
      </c>
      <c r="B155" s="187" t="s">
        <v>171</v>
      </c>
      <c r="C155" s="187" t="s">
        <v>182</v>
      </c>
      <c r="D155" s="187" t="s">
        <v>413</v>
      </c>
      <c r="E155" s="188" t="s">
        <v>131</v>
      </c>
      <c r="F155" s="190">
        <v>145639</v>
      </c>
      <c r="G155" s="190">
        <v>72750</v>
      </c>
      <c r="H155" s="90">
        <f t="shared" si="2"/>
        <v>72889</v>
      </c>
      <c r="I155" s="190">
        <v>82696</v>
      </c>
    </row>
    <row r="156" spans="1:9">
      <c r="A156" s="187" t="s">
        <v>322</v>
      </c>
      <c r="B156" s="187" t="s">
        <v>171</v>
      </c>
      <c r="C156" s="187" t="s">
        <v>164</v>
      </c>
      <c r="D156" s="187" t="s">
        <v>414</v>
      </c>
      <c r="E156" s="188" t="s">
        <v>132</v>
      </c>
      <c r="F156" s="190">
        <v>359778</v>
      </c>
      <c r="G156" s="190">
        <v>409427</v>
      </c>
      <c r="H156" s="90">
        <f t="shared" si="2"/>
        <v>-49649</v>
      </c>
      <c r="I156" s="190">
        <v>601510</v>
      </c>
    </row>
    <row r="157" spans="1:9">
      <c r="A157" s="187" t="s">
        <v>322</v>
      </c>
      <c r="B157" s="187" t="s">
        <v>171</v>
      </c>
      <c r="C157" s="187" t="s">
        <v>164</v>
      </c>
      <c r="D157" s="187" t="s">
        <v>415</v>
      </c>
      <c r="E157" s="188" t="s">
        <v>943</v>
      </c>
      <c r="F157" s="190">
        <v>10135510</v>
      </c>
      <c r="G157" s="190">
        <v>9937279</v>
      </c>
      <c r="H157" s="90">
        <f t="shared" si="2"/>
        <v>198231</v>
      </c>
      <c r="I157" s="190">
        <v>10340661</v>
      </c>
    </row>
    <row r="158" spans="1:9">
      <c r="A158" s="187" t="s">
        <v>322</v>
      </c>
      <c r="B158" s="187" t="s">
        <v>171</v>
      </c>
      <c r="C158" s="187" t="s">
        <v>164</v>
      </c>
      <c r="D158" s="187" t="s">
        <v>416</v>
      </c>
      <c r="E158" s="188" t="s">
        <v>944</v>
      </c>
      <c r="F158" s="190">
        <v>2187694</v>
      </c>
      <c r="G158" s="190">
        <v>2405917</v>
      </c>
      <c r="H158" s="90">
        <f t="shared" si="2"/>
        <v>-218223</v>
      </c>
      <c r="I158" s="190">
        <v>2318012</v>
      </c>
    </row>
    <row r="159" spans="1:9">
      <c r="A159" s="187" t="s">
        <v>322</v>
      </c>
      <c r="B159" s="187" t="s">
        <v>171</v>
      </c>
      <c r="C159" s="187" t="s">
        <v>164</v>
      </c>
      <c r="D159" s="187" t="s">
        <v>1311</v>
      </c>
      <c r="E159" s="188" t="s">
        <v>1312</v>
      </c>
      <c r="F159" s="190">
        <v>207493</v>
      </c>
      <c r="G159" s="190">
        <v>192220</v>
      </c>
      <c r="H159" s="90">
        <f t="shared" si="2"/>
        <v>15273</v>
      </c>
      <c r="I159" s="190">
        <v>224145</v>
      </c>
    </row>
    <row r="160" spans="1:9">
      <c r="A160" s="187" t="s">
        <v>322</v>
      </c>
      <c r="B160" s="187" t="s">
        <v>171</v>
      </c>
      <c r="C160" s="187" t="s">
        <v>164</v>
      </c>
      <c r="D160" s="187" t="s">
        <v>417</v>
      </c>
      <c r="E160" s="188" t="s">
        <v>133</v>
      </c>
      <c r="F160" s="90">
        <v>0</v>
      </c>
      <c r="G160" s="90">
        <v>0</v>
      </c>
      <c r="H160" s="90">
        <f t="shared" si="2"/>
        <v>0</v>
      </c>
      <c r="I160" s="190">
        <v>0</v>
      </c>
    </row>
    <row r="161" spans="1:9">
      <c r="A161" s="187" t="s">
        <v>322</v>
      </c>
      <c r="B161" s="187" t="s">
        <v>171</v>
      </c>
      <c r="C161" s="187" t="s">
        <v>164</v>
      </c>
      <c r="D161" s="187" t="s">
        <v>418</v>
      </c>
      <c r="E161" s="188" t="s">
        <v>134</v>
      </c>
      <c r="F161" s="190">
        <v>1</v>
      </c>
      <c r="G161" s="190">
        <v>1045</v>
      </c>
      <c r="H161" s="90">
        <f t="shared" si="2"/>
        <v>-1044</v>
      </c>
      <c r="I161" s="190">
        <v>0</v>
      </c>
    </row>
    <row r="162" spans="1:9">
      <c r="A162" s="187" t="s">
        <v>322</v>
      </c>
      <c r="B162" s="187" t="s">
        <v>171</v>
      </c>
      <c r="C162" s="187" t="s">
        <v>164</v>
      </c>
      <c r="D162" s="187" t="s">
        <v>679</v>
      </c>
      <c r="E162" s="188" t="s">
        <v>680</v>
      </c>
      <c r="F162" s="190">
        <v>207762</v>
      </c>
      <c r="G162" s="190">
        <v>3155341</v>
      </c>
      <c r="H162" s="90">
        <f t="shared" si="2"/>
        <v>-2947579</v>
      </c>
      <c r="I162" s="190">
        <v>2345358</v>
      </c>
    </row>
    <row r="163" spans="1:9">
      <c r="A163" s="187" t="s">
        <v>322</v>
      </c>
      <c r="B163" s="187" t="s">
        <v>171</v>
      </c>
      <c r="C163" s="187" t="s">
        <v>164</v>
      </c>
      <c r="D163" s="187" t="s">
        <v>419</v>
      </c>
      <c r="E163" s="188" t="s">
        <v>539</v>
      </c>
      <c r="F163" s="190">
        <v>5927537</v>
      </c>
      <c r="G163" s="190">
        <v>6649162</v>
      </c>
      <c r="H163" s="90">
        <f t="shared" si="2"/>
        <v>-721625</v>
      </c>
      <c r="I163" s="190">
        <v>7586351</v>
      </c>
    </row>
    <row r="164" spans="1:9">
      <c r="A164" s="187" t="s">
        <v>322</v>
      </c>
      <c r="B164" s="187" t="s">
        <v>171</v>
      </c>
      <c r="C164" s="187" t="s">
        <v>164</v>
      </c>
      <c r="D164" s="187" t="s">
        <v>420</v>
      </c>
      <c r="E164" s="188" t="s">
        <v>540</v>
      </c>
      <c r="F164" s="190">
        <v>127500</v>
      </c>
      <c r="G164" s="190">
        <v>380225</v>
      </c>
      <c r="H164" s="90">
        <f t="shared" si="2"/>
        <v>-252725</v>
      </c>
      <c r="I164" s="190">
        <v>540491</v>
      </c>
    </row>
    <row r="165" spans="1:9">
      <c r="A165" s="187" t="s">
        <v>322</v>
      </c>
      <c r="B165" s="187" t="s">
        <v>171</v>
      </c>
      <c r="C165" s="187" t="s">
        <v>164</v>
      </c>
      <c r="D165" s="187" t="s">
        <v>1313</v>
      </c>
      <c r="E165" s="188" t="s">
        <v>1314</v>
      </c>
      <c r="F165" s="190">
        <v>2070774</v>
      </c>
      <c r="G165" s="190">
        <v>1845786</v>
      </c>
      <c r="H165" s="90">
        <f t="shared" si="2"/>
        <v>224988</v>
      </c>
      <c r="I165" s="190">
        <v>6419879</v>
      </c>
    </row>
    <row r="166" spans="1:9">
      <c r="A166" s="187" t="s">
        <v>322</v>
      </c>
      <c r="B166" s="187" t="s">
        <v>171</v>
      </c>
      <c r="C166" s="187" t="s">
        <v>164</v>
      </c>
      <c r="D166" s="187" t="s">
        <v>1315</v>
      </c>
      <c r="E166" s="188" t="s">
        <v>1316</v>
      </c>
      <c r="F166" s="190">
        <v>441277</v>
      </c>
      <c r="G166" s="190">
        <v>338557</v>
      </c>
      <c r="H166" s="90">
        <f t="shared" si="2"/>
        <v>102720</v>
      </c>
      <c r="I166" s="190">
        <v>25438</v>
      </c>
    </row>
    <row r="167" spans="1:9">
      <c r="A167" s="187" t="s">
        <v>322</v>
      </c>
      <c r="B167" s="187" t="s">
        <v>171</v>
      </c>
      <c r="C167" s="187" t="s">
        <v>164</v>
      </c>
      <c r="D167" s="187" t="s">
        <v>421</v>
      </c>
      <c r="E167" s="188" t="s">
        <v>541</v>
      </c>
      <c r="F167" s="190">
        <v>942955</v>
      </c>
      <c r="G167" s="190">
        <v>897845</v>
      </c>
      <c r="H167" s="90">
        <f t="shared" si="2"/>
        <v>45110</v>
      </c>
      <c r="I167" s="190">
        <v>517716</v>
      </c>
    </row>
    <row r="168" spans="1:9">
      <c r="A168" s="187" t="s">
        <v>322</v>
      </c>
      <c r="B168" s="187" t="s">
        <v>171</v>
      </c>
      <c r="C168" s="187" t="s">
        <v>321</v>
      </c>
      <c r="D168" s="187" t="s">
        <v>422</v>
      </c>
      <c r="E168" s="188" t="s">
        <v>1317</v>
      </c>
      <c r="F168" s="190">
        <v>9622675</v>
      </c>
      <c r="G168" s="190">
        <v>11696366</v>
      </c>
      <c r="H168" s="90">
        <f t="shared" si="2"/>
        <v>-2073691</v>
      </c>
      <c r="I168" s="190">
        <v>12578981</v>
      </c>
    </row>
    <row r="169" spans="1:9">
      <c r="A169" s="187" t="s">
        <v>322</v>
      </c>
      <c r="B169" s="187" t="s">
        <v>171</v>
      </c>
      <c r="C169" s="187" t="s">
        <v>321</v>
      </c>
      <c r="D169" s="187" t="s">
        <v>1318</v>
      </c>
      <c r="E169" s="188" t="s">
        <v>1319</v>
      </c>
      <c r="F169" s="190">
        <v>4857</v>
      </c>
      <c r="G169" s="190">
        <v>4000</v>
      </c>
      <c r="H169" s="90">
        <f t="shared" si="2"/>
        <v>857</v>
      </c>
      <c r="I169" s="190">
        <v>7000</v>
      </c>
    </row>
    <row r="170" spans="1:9">
      <c r="A170" s="187" t="s">
        <v>322</v>
      </c>
      <c r="B170" s="187" t="s">
        <v>171</v>
      </c>
      <c r="C170" s="187" t="s">
        <v>321</v>
      </c>
      <c r="D170" s="187" t="s">
        <v>423</v>
      </c>
      <c r="E170" s="188" t="s">
        <v>542</v>
      </c>
      <c r="F170" s="190">
        <v>509181</v>
      </c>
      <c r="G170" s="190">
        <v>512933</v>
      </c>
      <c r="H170" s="90">
        <f t="shared" si="2"/>
        <v>-3752</v>
      </c>
      <c r="I170" s="190">
        <v>534313</v>
      </c>
    </row>
    <row r="171" spans="1:9">
      <c r="A171" s="187" t="s">
        <v>322</v>
      </c>
      <c r="B171" s="187" t="s">
        <v>171</v>
      </c>
      <c r="C171" s="187" t="s">
        <v>321</v>
      </c>
      <c r="D171" s="187" t="s">
        <v>1196</v>
      </c>
      <c r="E171" s="188" t="s">
        <v>1320</v>
      </c>
      <c r="F171" s="190">
        <v>7465270</v>
      </c>
      <c r="G171" s="190">
        <v>7465270</v>
      </c>
      <c r="H171" s="90">
        <f t="shared" si="2"/>
        <v>0</v>
      </c>
      <c r="I171" s="190">
        <v>7161057</v>
      </c>
    </row>
    <row r="172" spans="1:9">
      <c r="A172" s="187" t="s">
        <v>322</v>
      </c>
      <c r="B172" s="187" t="s">
        <v>171</v>
      </c>
      <c r="C172" s="187" t="s">
        <v>321</v>
      </c>
      <c r="D172" s="187" t="s">
        <v>1197</v>
      </c>
      <c r="E172" s="188" t="s">
        <v>1198</v>
      </c>
      <c r="F172" s="190">
        <v>5261225</v>
      </c>
      <c r="G172" s="190">
        <v>5261224</v>
      </c>
      <c r="H172" s="90">
        <f t="shared" si="2"/>
        <v>1</v>
      </c>
      <c r="I172" s="190">
        <v>5040192</v>
      </c>
    </row>
    <row r="173" spans="1:9">
      <c r="A173" s="187" t="s">
        <v>322</v>
      </c>
      <c r="B173" s="187" t="s">
        <v>171</v>
      </c>
      <c r="C173" s="187" t="s">
        <v>321</v>
      </c>
      <c r="D173" s="187" t="s">
        <v>424</v>
      </c>
      <c r="E173" s="188" t="s">
        <v>135</v>
      </c>
      <c r="F173" s="190">
        <v>794851</v>
      </c>
      <c r="G173" s="190">
        <v>629850</v>
      </c>
      <c r="H173" s="90">
        <f t="shared" si="2"/>
        <v>165001</v>
      </c>
      <c r="I173" s="190">
        <v>345757</v>
      </c>
    </row>
    <row r="174" spans="1:9">
      <c r="A174" s="187" t="s">
        <v>322</v>
      </c>
      <c r="B174" s="187" t="s">
        <v>171</v>
      </c>
      <c r="C174" s="187" t="s">
        <v>321</v>
      </c>
      <c r="D174" s="187" t="s">
        <v>425</v>
      </c>
      <c r="E174" s="188" t="s">
        <v>543</v>
      </c>
      <c r="F174" s="190">
        <v>99487</v>
      </c>
      <c r="G174" s="190">
        <v>87215</v>
      </c>
      <c r="H174" s="90">
        <f t="shared" si="2"/>
        <v>12272</v>
      </c>
      <c r="I174" s="190">
        <v>79142</v>
      </c>
    </row>
    <row r="175" spans="1:9">
      <c r="A175" s="187" t="s">
        <v>322</v>
      </c>
      <c r="B175" s="187" t="s">
        <v>171</v>
      </c>
      <c r="C175" s="187" t="s">
        <v>321</v>
      </c>
      <c r="D175" s="187" t="s">
        <v>426</v>
      </c>
      <c r="E175" s="188" t="s">
        <v>544</v>
      </c>
      <c r="F175" s="190">
        <v>405300</v>
      </c>
      <c r="G175" s="190">
        <v>287986</v>
      </c>
      <c r="H175" s="90">
        <f t="shared" si="2"/>
        <v>117314</v>
      </c>
      <c r="I175" s="190">
        <v>263997</v>
      </c>
    </row>
    <row r="176" spans="1:9">
      <c r="A176" s="187" t="s">
        <v>322</v>
      </c>
      <c r="B176" s="187" t="s">
        <v>171</v>
      </c>
      <c r="C176" s="187" t="s">
        <v>321</v>
      </c>
      <c r="D176" s="187" t="s">
        <v>427</v>
      </c>
      <c r="E176" s="188" t="s">
        <v>545</v>
      </c>
      <c r="F176" s="190">
        <v>1114500</v>
      </c>
      <c r="G176" s="190">
        <v>1263411</v>
      </c>
      <c r="H176" s="90">
        <f t="shared" si="2"/>
        <v>-148911</v>
      </c>
      <c r="I176" s="190">
        <v>1091000</v>
      </c>
    </row>
    <row r="177" spans="1:9">
      <c r="A177" s="187" t="s">
        <v>322</v>
      </c>
      <c r="B177" s="187" t="s">
        <v>171</v>
      </c>
      <c r="C177" s="187" t="s">
        <v>321</v>
      </c>
      <c r="D177" s="187" t="s">
        <v>1199</v>
      </c>
      <c r="E177" s="188" t="s">
        <v>1200</v>
      </c>
      <c r="F177" s="90">
        <v>0</v>
      </c>
      <c r="G177" s="90">
        <v>0</v>
      </c>
      <c r="H177" s="90">
        <f t="shared" si="2"/>
        <v>0</v>
      </c>
      <c r="I177" s="90">
        <v>723</v>
      </c>
    </row>
    <row r="178" spans="1:9">
      <c r="A178" s="187" t="s">
        <v>322</v>
      </c>
      <c r="B178" s="187" t="s">
        <v>171</v>
      </c>
      <c r="C178" s="187" t="s">
        <v>321</v>
      </c>
      <c r="D178" s="187" t="s">
        <v>846</v>
      </c>
      <c r="E178" s="188" t="s">
        <v>1321</v>
      </c>
      <c r="F178" s="90">
        <v>2020580</v>
      </c>
      <c r="G178" s="90">
        <v>1941638</v>
      </c>
      <c r="H178" s="90">
        <f t="shared" si="2"/>
        <v>78942</v>
      </c>
      <c r="I178" s="90">
        <v>1788548</v>
      </c>
    </row>
    <row r="179" spans="1:9">
      <c r="A179" s="187" t="s">
        <v>322</v>
      </c>
      <c r="B179" s="187" t="s">
        <v>171</v>
      </c>
      <c r="C179" s="187" t="s">
        <v>322</v>
      </c>
      <c r="D179" s="187" t="s">
        <v>1322</v>
      </c>
      <c r="E179" s="188" t="s">
        <v>1323</v>
      </c>
      <c r="F179" s="90">
        <v>42680</v>
      </c>
      <c r="G179" s="90">
        <v>31489</v>
      </c>
      <c r="H179" s="90">
        <f t="shared" si="2"/>
        <v>11191</v>
      </c>
      <c r="I179" s="90">
        <v>18620</v>
      </c>
    </row>
    <row r="180" spans="1:9">
      <c r="A180" s="187" t="s">
        <v>322</v>
      </c>
      <c r="B180" s="187" t="s">
        <v>171</v>
      </c>
      <c r="C180" s="187" t="s">
        <v>322</v>
      </c>
      <c r="D180" s="187" t="s">
        <v>428</v>
      </c>
      <c r="E180" s="188" t="s">
        <v>136</v>
      </c>
      <c r="F180" s="90">
        <v>301238</v>
      </c>
      <c r="G180" s="90">
        <v>376488</v>
      </c>
      <c r="H180" s="90">
        <f t="shared" si="2"/>
        <v>-75250</v>
      </c>
      <c r="I180" s="90">
        <v>697403</v>
      </c>
    </row>
    <row r="181" spans="1:9">
      <c r="A181" s="187" t="s">
        <v>322</v>
      </c>
      <c r="B181" s="187" t="s">
        <v>171</v>
      </c>
      <c r="C181" s="187" t="s">
        <v>322</v>
      </c>
      <c r="D181" s="187" t="s">
        <v>429</v>
      </c>
      <c r="E181" s="188" t="s">
        <v>546</v>
      </c>
      <c r="F181" s="90">
        <v>272316</v>
      </c>
      <c r="G181" s="90">
        <v>190979</v>
      </c>
      <c r="H181" s="90">
        <f t="shared" si="2"/>
        <v>81337</v>
      </c>
      <c r="I181" s="90">
        <v>263233</v>
      </c>
    </row>
    <row r="182" spans="1:9">
      <c r="A182" s="187" t="s">
        <v>322</v>
      </c>
      <c r="B182" s="187" t="s">
        <v>171</v>
      </c>
      <c r="C182" s="187" t="s">
        <v>322</v>
      </c>
      <c r="D182" s="187" t="s">
        <v>430</v>
      </c>
      <c r="E182" s="188" t="s">
        <v>547</v>
      </c>
      <c r="F182" s="90">
        <v>15462</v>
      </c>
      <c r="G182" s="90">
        <v>14327</v>
      </c>
      <c r="H182" s="90">
        <f t="shared" si="2"/>
        <v>1135</v>
      </c>
      <c r="I182" s="90">
        <v>18461</v>
      </c>
    </row>
    <row r="183" spans="1:9">
      <c r="A183" s="187" t="s">
        <v>322</v>
      </c>
      <c r="B183" s="187" t="s">
        <v>171</v>
      </c>
      <c r="C183" s="187" t="s">
        <v>322</v>
      </c>
      <c r="D183" s="187" t="s">
        <v>431</v>
      </c>
      <c r="E183" s="188" t="s">
        <v>548</v>
      </c>
      <c r="F183" s="90">
        <v>674275</v>
      </c>
      <c r="G183" s="90">
        <v>590748</v>
      </c>
      <c r="H183" s="90">
        <f t="shared" si="2"/>
        <v>83527</v>
      </c>
      <c r="I183" s="90">
        <v>547880</v>
      </c>
    </row>
    <row r="184" spans="1:9">
      <c r="A184" s="187" t="s">
        <v>322</v>
      </c>
      <c r="B184" s="187" t="s">
        <v>171</v>
      </c>
      <c r="C184" s="187" t="s">
        <v>322</v>
      </c>
      <c r="D184" s="187" t="s">
        <v>432</v>
      </c>
      <c r="E184" s="188" t="s">
        <v>137</v>
      </c>
      <c r="F184" s="90">
        <v>22574703</v>
      </c>
      <c r="G184" s="90">
        <v>20900963</v>
      </c>
      <c r="H184" s="90">
        <f t="shared" si="2"/>
        <v>1673740</v>
      </c>
      <c r="I184" s="90">
        <v>22104947</v>
      </c>
    </row>
    <row r="185" spans="1:9">
      <c r="A185" s="187" t="s">
        <v>322</v>
      </c>
      <c r="B185" s="187" t="s">
        <v>171</v>
      </c>
      <c r="C185" s="187" t="s">
        <v>322</v>
      </c>
      <c r="D185" s="187" t="s">
        <v>626</v>
      </c>
      <c r="E185" s="188" t="s">
        <v>627</v>
      </c>
      <c r="F185" s="90">
        <v>1428074</v>
      </c>
      <c r="G185" s="90">
        <v>1214419</v>
      </c>
      <c r="H185" s="90">
        <f t="shared" si="2"/>
        <v>213655</v>
      </c>
      <c r="I185" s="90">
        <v>1168034</v>
      </c>
    </row>
    <row r="186" spans="1:9">
      <c r="A186" s="187" t="s">
        <v>322</v>
      </c>
      <c r="B186" s="187" t="s">
        <v>171</v>
      </c>
      <c r="C186" s="187" t="s">
        <v>322</v>
      </c>
      <c r="D186" s="187" t="s">
        <v>433</v>
      </c>
      <c r="E186" s="188" t="s">
        <v>138</v>
      </c>
      <c r="F186" s="90">
        <v>1063217</v>
      </c>
      <c r="G186" s="90">
        <v>685807</v>
      </c>
      <c r="H186" s="90">
        <f t="shared" si="2"/>
        <v>377410</v>
      </c>
      <c r="I186" s="90">
        <v>1216531</v>
      </c>
    </row>
    <row r="187" spans="1:9">
      <c r="A187" s="187" t="s">
        <v>322</v>
      </c>
      <c r="B187" s="187" t="s">
        <v>171</v>
      </c>
      <c r="C187" s="187" t="s">
        <v>335</v>
      </c>
      <c r="D187" s="187" t="s">
        <v>434</v>
      </c>
      <c r="E187" s="188" t="s">
        <v>1454</v>
      </c>
      <c r="F187" s="90">
        <v>5164096</v>
      </c>
      <c r="G187" s="90">
        <v>5447902</v>
      </c>
      <c r="H187" s="90">
        <f t="shared" si="2"/>
        <v>-283806</v>
      </c>
      <c r="I187" s="90">
        <v>4892189</v>
      </c>
    </row>
    <row r="188" spans="1:9">
      <c r="A188" s="187" t="s">
        <v>322</v>
      </c>
      <c r="B188" s="187" t="s">
        <v>171</v>
      </c>
      <c r="C188" s="187" t="s">
        <v>335</v>
      </c>
      <c r="D188" s="187" t="s">
        <v>1427</v>
      </c>
      <c r="E188" s="188" t="s">
        <v>1455</v>
      </c>
      <c r="F188" s="90">
        <v>48022</v>
      </c>
      <c r="G188" s="90">
        <v>50020</v>
      </c>
      <c r="H188" s="90">
        <f t="shared" si="2"/>
        <v>-1998</v>
      </c>
      <c r="I188" s="90">
        <v>0</v>
      </c>
    </row>
    <row r="189" spans="1:9">
      <c r="A189" s="187" t="s">
        <v>322</v>
      </c>
      <c r="B189" s="187" t="s">
        <v>171</v>
      </c>
      <c r="C189" s="187" t="s">
        <v>335</v>
      </c>
      <c r="D189" s="187" t="s">
        <v>1428</v>
      </c>
      <c r="E189" s="188" t="s">
        <v>1456</v>
      </c>
      <c r="F189" s="90">
        <v>0</v>
      </c>
      <c r="G189" s="90">
        <v>97538</v>
      </c>
      <c r="H189" s="90">
        <f t="shared" si="2"/>
        <v>-97538</v>
      </c>
      <c r="I189" s="90">
        <v>0</v>
      </c>
    </row>
    <row r="190" spans="1:9">
      <c r="A190" s="187" t="s">
        <v>322</v>
      </c>
      <c r="B190" s="187" t="s">
        <v>171</v>
      </c>
      <c r="C190" s="187" t="s">
        <v>335</v>
      </c>
      <c r="D190" s="187" t="s">
        <v>1429</v>
      </c>
      <c r="E190" s="188" t="s">
        <v>1457</v>
      </c>
      <c r="F190" s="90">
        <v>399</v>
      </c>
      <c r="G190" s="90">
        <v>798</v>
      </c>
      <c r="H190" s="90">
        <f t="shared" si="2"/>
        <v>-399</v>
      </c>
      <c r="I190" s="90">
        <v>0</v>
      </c>
    </row>
    <row r="191" spans="1:9">
      <c r="A191" s="187" t="s">
        <v>322</v>
      </c>
      <c r="B191" s="187" t="s">
        <v>171</v>
      </c>
      <c r="C191" s="187" t="s">
        <v>335</v>
      </c>
      <c r="D191" s="187" t="s">
        <v>1430</v>
      </c>
      <c r="E191" s="188" t="s">
        <v>1458</v>
      </c>
      <c r="F191" s="90">
        <v>30150</v>
      </c>
      <c r="G191" s="90">
        <v>19350</v>
      </c>
      <c r="H191" s="90">
        <f t="shared" si="2"/>
        <v>10800</v>
      </c>
      <c r="I191" s="90">
        <v>0</v>
      </c>
    </row>
    <row r="192" spans="1:9">
      <c r="A192" s="187" t="s">
        <v>322</v>
      </c>
      <c r="B192" s="187" t="s">
        <v>171</v>
      </c>
      <c r="C192" s="187" t="s">
        <v>335</v>
      </c>
      <c r="D192" s="187" t="s">
        <v>435</v>
      </c>
      <c r="E192" s="188" t="s">
        <v>646</v>
      </c>
      <c r="F192" s="90">
        <v>4740031</v>
      </c>
      <c r="G192" s="90">
        <v>4113769</v>
      </c>
      <c r="H192" s="90">
        <f t="shared" si="2"/>
        <v>626262</v>
      </c>
      <c r="I192" s="90">
        <v>2023602</v>
      </c>
    </row>
    <row r="193" spans="1:9">
      <c r="A193" s="187" t="s">
        <v>322</v>
      </c>
      <c r="B193" s="187" t="s">
        <v>171</v>
      </c>
      <c r="C193" s="187" t="s">
        <v>335</v>
      </c>
      <c r="D193" s="187" t="s">
        <v>681</v>
      </c>
      <c r="E193" s="188" t="s">
        <v>682</v>
      </c>
      <c r="F193" s="190">
        <v>92140</v>
      </c>
      <c r="G193" s="190">
        <v>37933</v>
      </c>
      <c r="H193" s="90">
        <f t="shared" si="2"/>
        <v>54207</v>
      </c>
      <c r="I193" s="190">
        <v>136973</v>
      </c>
    </row>
    <row r="194" spans="1:9">
      <c r="A194" s="187" t="s">
        <v>322</v>
      </c>
      <c r="B194" s="187" t="s">
        <v>171</v>
      </c>
      <c r="C194" s="187" t="s">
        <v>335</v>
      </c>
      <c r="D194" s="187" t="s">
        <v>847</v>
      </c>
      <c r="E194" s="188" t="s">
        <v>1324</v>
      </c>
      <c r="F194" s="190">
        <v>767863</v>
      </c>
      <c r="G194" s="190">
        <v>761749</v>
      </c>
      <c r="H194" s="90">
        <f t="shared" si="2"/>
        <v>6114</v>
      </c>
      <c r="I194" s="190">
        <v>492378</v>
      </c>
    </row>
    <row r="195" spans="1:9">
      <c r="A195" s="187" t="s">
        <v>322</v>
      </c>
      <c r="B195" s="187" t="s">
        <v>171</v>
      </c>
      <c r="C195" s="187" t="s">
        <v>335</v>
      </c>
      <c r="D195" s="187" t="s">
        <v>1325</v>
      </c>
      <c r="E195" s="188" t="s">
        <v>1326</v>
      </c>
      <c r="F195" s="190">
        <v>15175</v>
      </c>
      <c r="G195" s="190">
        <v>14320</v>
      </c>
      <c r="H195" s="90">
        <f t="shared" si="2"/>
        <v>855</v>
      </c>
      <c r="I195" s="190">
        <v>10100</v>
      </c>
    </row>
    <row r="196" spans="1:9">
      <c r="A196" s="187" t="s">
        <v>322</v>
      </c>
      <c r="B196" s="187" t="s">
        <v>171</v>
      </c>
      <c r="C196" s="187" t="s">
        <v>335</v>
      </c>
      <c r="D196" s="187" t="s">
        <v>945</v>
      </c>
      <c r="E196" s="188" t="s">
        <v>946</v>
      </c>
      <c r="F196" s="190">
        <v>90000</v>
      </c>
      <c r="G196" s="190">
        <v>64276</v>
      </c>
      <c r="H196" s="90">
        <f t="shared" si="2"/>
        <v>25724</v>
      </c>
      <c r="I196" s="190">
        <v>145323</v>
      </c>
    </row>
    <row r="197" spans="1:9">
      <c r="A197" s="187" t="s">
        <v>322</v>
      </c>
      <c r="B197" s="187" t="s">
        <v>171</v>
      </c>
      <c r="C197" s="187" t="s">
        <v>335</v>
      </c>
      <c r="D197" s="187" t="s">
        <v>1327</v>
      </c>
      <c r="E197" s="188" t="s">
        <v>1328</v>
      </c>
      <c r="F197" s="190">
        <v>72324</v>
      </c>
      <c r="G197" s="190">
        <v>29435</v>
      </c>
      <c r="H197" s="90">
        <f t="shared" si="2"/>
        <v>42889</v>
      </c>
      <c r="I197" s="190">
        <v>5465</v>
      </c>
    </row>
    <row r="198" spans="1:9">
      <c r="A198" s="187" t="s">
        <v>322</v>
      </c>
      <c r="B198" s="187" t="s">
        <v>171</v>
      </c>
      <c r="C198" s="187" t="s">
        <v>335</v>
      </c>
      <c r="D198" s="187" t="s">
        <v>1329</v>
      </c>
      <c r="E198" s="188" t="s">
        <v>1330</v>
      </c>
      <c r="F198" s="90">
        <v>0</v>
      </c>
      <c r="G198" s="90">
        <v>0</v>
      </c>
      <c r="H198" s="90">
        <f t="shared" ref="H198:H261" si="3">F198-G198</f>
        <v>0</v>
      </c>
      <c r="I198" s="190">
        <v>1436728</v>
      </c>
    </row>
    <row r="199" spans="1:9">
      <c r="A199" s="187" t="s">
        <v>322</v>
      </c>
      <c r="B199" s="187" t="s">
        <v>171</v>
      </c>
      <c r="C199" s="187" t="s">
        <v>335</v>
      </c>
      <c r="D199" s="187" t="s">
        <v>1331</v>
      </c>
      <c r="E199" s="188" t="s">
        <v>1332</v>
      </c>
      <c r="F199" s="90">
        <v>0</v>
      </c>
      <c r="G199" s="90">
        <v>770150</v>
      </c>
      <c r="H199" s="90">
        <f t="shared" si="3"/>
        <v>-770150</v>
      </c>
      <c r="I199" s="190">
        <v>821438</v>
      </c>
    </row>
    <row r="200" spans="1:9">
      <c r="A200" s="187" t="s">
        <v>322</v>
      </c>
      <c r="B200" s="187" t="s">
        <v>171</v>
      </c>
      <c r="C200" s="187" t="s">
        <v>335</v>
      </c>
      <c r="D200" s="187" t="s">
        <v>1333</v>
      </c>
      <c r="E200" s="188" t="s">
        <v>1334</v>
      </c>
      <c r="F200" s="90">
        <v>0</v>
      </c>
      <c r="G200" s="90">
        <v>0</v>
      </c>
      <c r="H200" s="90">
        <f t="shared" si="3"/>
        <v>0</v>
      </c>
      <c r="I200" s="190">
        <v>1885288</v>
      </c>
    </row>
    <row r="201" spans="1:9">
      <c r="A201" s="187" t="s">
        <v>322</v>
      </c>
      <c r="B201" s="187" t="s">
        <v>171</v>
      </c>
      <c r="C201" s="187" t="s">
        <v>335</v>
      </c>
      <c r="D201" s="187" t="s">
        <v>436</v>
      </c>
      <c r="E201" s="188" t="s">
        <v>549</v>
      </c>
      <c r="F201" s="190">
        <v>2378783</v>
      </c>
      <c r="G201" s="190">
        <v>2132226</v>
      </c>
      <c r="H201" s="90">
        <f t="shared" si="3"/>
        <v>246557</v>
      </c>
      <c r="I201" s="190">
        <v>3013666</v>
      </c>
    </row>
    <row r="202" spans="1:9">
      <c r="A202" s="187" t="s">
        <v>322</v>
      </c>
      <c r="B202" s="187" t="s">
        <v>171</v>
      </c>
      <c r="C202" s="187" t="s">
        <v>335</v>
      </c>
      <c r="D202" s="187" t="s">
        <v>947</v>
      </c>
      <c r="E202" s="188" t="s">
        <v>948</v>
      </c>
      <c r="F202" s="190">
        <v>65960</v>
      </c>
      <c r="G202" s="190">
        <v>87495</v>
      </c>
      <c r="H202" s="90">
        <f t="shared" si="3"/>
        <v>-21535</v>
      </c>
      <c r="I202" s="190">
        <v>124412</v>
      </c>
    </row>
    <row r="203" spans="1:9">
      <c r="A203" s="187" t="s">
        <v>322</v>
      </c>
      <c r="B203" s="187" t="s">
        <v>171</v>
      </c>
      <c r="C203" s="187" t="s">
        <v>335</v>
      </c>
      <c r="D203" s="187" t="s">
        <v>1335</v>
      </c>
      <c r="E203" s="188" t="s">
        <v>1336</v>
      </c>
      <c r="F203" s="190">
        <v>455000</v>
      </c>
      <c r="G203" s="190">
        <v>454170</v>
      </c>
      <c r="H203" s="90">
        <f t="shared" si="3"/>
        <v>830</v>
      </c>
      <c r="I203" s="190">
        <v>65388</v>
      </c>
    </row>
    <row r="204" spans="1:9">
      <c r="A204" s="187" t="s">
        <v>322</v>
      </c>
      <c r="B204" s="187" t="s">
        <v>171</v>
      </c>
      <c r="C204" s="187" t="s">
        <v>335</v>
      </c>
      <c r="D204" s="187" t="s">
        <v>949</v>
      </c>
      <c r="E204" s="188" t="s">
        <v>950</v>
      </c>
      <c r="F204" s="190">
        <v>26500</v>
      </c>
      <c r="G204" s="190">
        <v>27041</v>
      </c>
      <c r="H204" s="90">
        <f t="shared" si="3"/>
        <v>-541</v>
      </c>
      <c r="I204" s="190">
        <v>2680</v>
      </c>
    </row>
    <row r="205" spans="1:9">
      <c r="A205" s="187" t="s">
        <v>322</v>
      </c>
      <c r="B205" s="187" t="s">
        <v>171</v>
      </c>
      <c r="C205" s="187" t="s">
        <v>335</v>
      </c>
      <c r="D205" s="187" t="s">
        <v>437</v>
      </c>
      <c r="E205" s="188" t="s">
        <v>550</v>
      </c>
      <c r="F205" s="190">
        <v>1640891</v>
      </c>
      <c r="G205" s="190">
        <v>1273603</v>
      </c>
      <c r="H205" s="90">
        <f t="shared" si="3"/>
        <v>367288</v>
      </c>
      <c r="I205" s="190">
        <v>2611464</v>
      </c>
    </row>
    <row r="206" spans="1:9">
      <c r="A206" s="187" t="s">
        <v>322</v>
      </c>
      <c r="B206" s="187" t="s">
        <v>171</v>
      </c>
      <c r="C206" s="187" t="s">
        <v>335</v>
      </c>
      <c r="D206" s="187" t="s">
        <v>1431</v>
      </c>
      <c r="E206" s="188" t="s">
        <v>1459</v>
      </c>
      <c r="F206" s="90">
        <v>0</v>
      </c>
      <c r="G206" s="190">
        <v>11500</v>
      </c>
      <c r="H206" s="90">
        <f t="shared" si="3"/>
        <v>-11500</v>
      </c>
      <c r="I206" s="90">
        <v>0</v>
      </c>
    </row>
    <row r="207" spans="1:9">
      <c r="A207" s="187" t="s">
        <v>322</v>
      </c>
      <c r="B207" s="187" t="s">
        <v>171</v>
      </c>
      <c r="C207" s="187" t="s">
        <v>335</v>
      </c>
      <c r="D207" s="187" t="s">
        <v>1337</v>
      </c>
      <c r="E207" s="188" t="s">
        <v>1460</v>
      </c>
      <c r="F207" s="90">
        <v>5124455</v>
      </c>
      <c r="G207" s="190">
        <v>4922294</v>
      </c>
      <c r="H207" s="90">
        <f t="shared" si="3"/>
        <v>202161</v>
      </c>
      <c r="I207" s="90">
        <v>5668437</v>
      </c>
    </row>
    <row r="208" spans="1:9">
      <c r="A208" s="187" t="s">
        <v>322</v>
      </c>
      <c r="B208" s="187" t="s">
        <v>171</v>
      </c>
      <c r="C208" s="187" t="s">
        <v>335</v>
      </c>
      <c r="D208" s="187" t="s">
        <v>1338</v>
      </c>
      <c r="E208" s="188" t="s">
        <v>1339</v>
      </c>
      <c r="F208" s="90">
        <v>50000</v>
      </c>
      <c r="G208" s="190">
        <v>9107</v>
      </c>
      <c r="H208" s="90">
        <f t="shared" si="3"/>
        <v>40893</v>
      </c>
      <c r="I208" s="90">
        <v>24053</v>
      </c>
    </row>
    <row r="209" spans="1:9">
      <c r="A209" s="187" t="s">
        <v>322</v>
      </c>
      <c r="B209" s="187" t="s">
        <v>171</v>
      </c>
      <c r="C209" s="187" t="s">
        <v>335</v>
      </c>
      <c r="D209" s="187" t="s">
        <v>1340</v>
      </c>
      <c r="E209" s="188" t="s">
        <v>1341</v>
      </c>
      <c r="F209" s="90">
        <v>68993</v>
      </c>
      <c r="G209" s="190">
        <v>181700</v>
      </c>
      <c r="H209" s="90">
        <f t="shared" si="3"/>
        <v>-112707</v>
      </c>
      <c r="I209" s="90">
        <v>152938</v>
      </c>
    </row>
    <row r="210" spans="1:9">
      <c r="A210" s="187" t="s">
        <v>322</v>
      </c>
      <c r="B210" s="187" t="s">
        <v>171</v>
      </c>
      <c r="C210" s="187" t="s">
        <v>335</v>
      </c>
      <c r="D210" s="187" t="s">
        <v>1342</v>
      </c>
      <c r="E210" s="188" t="s">
        <v>1343</v>
      </c>
      <c r="F210" s="90">
        <v>0</v>
      </c>
      <c r="G210" s="90">
        <v>0</v>
      </c>
      <c r="H210" s="90">
        <f t="shared" si="3"/>
        <v>0</v>
      </c>
      <c r="I210" s="90">
        <v>0</v>
      </c>
    </row>
    <row r="211" spans="1:9">
      <c r="A211" s="187" t="s">
        <v>322</v>
      </c>
      <c r="B211" s="187" t="s">
        <v>171</v>
      </c>
      <c r="C211" s="187" t="s">
        <v>335</v>
      </c>
      <c r="D211" s="187" t="s">
        <v>1344</v>
      </c>
      <c r="E211" s="188" t="s">
        <v>1345</v>
      </c>
      <c r="F211" s="90">
        <v>1530800</v>
      </c>
      <c r="G211" s="190">
        <v>2090118</v>
      </c>
      <c r="H211" s="90">
        <f t="shared" si="3"/>
        <v>-559318</v>
      </c>
      <c r="I211" s="90">
        <v>2045594</v>
      </c>
    </row>
    <row r="212" spans="1:9">
      <c r="A212" s="187" t="s">
        <v>322</v>
      </c>
      <c r="B212" s="187" t="s">
        <v>171</v>
      </c>
      <c r="C212" s="187" t="s">
        <v>335</v>
      </c>
      <c r="D212" s="187" t="s">
        <v>1346</v>
      </c>
      <c r="E212" s="188" t="s">
        <v>1347</v>
      </c>
      <c r="F212" s="90">
        <v>610184</v>
      </c>
      <c r="G212" s="190">
        <v>923271</v>
      </c>
      <c r="H212" s="90">
        <f t="shared" si="3"/>
        <v>-313087</v>
      </c>
      <c r="I212" s="90">
        <v>557918</v>
      </c>
    </row>
    <row r="213" spans="1:9">
      <c r="A213" s="187" t="s">
        <v>322</v>
      </c>
      <c r="B213" s="187" t="s">
        <v>171</v>
      </c>
      <c r="C213" s="187" t="s">
        <v>335</v>
      </c>
      <c r="D213" s="187" t="s">
        <v>1432</v>
      </c>
      <c r="E213" s="188" t="s">
        <v>1461</v>
      </c>
      <c r="F213" s="90">
        <v>0</v>
      </c>
      <c r="G213" s="190">
        <v>12445</v>
      </c>
      <c r="H213" s="90">
        <f t="shared" si="3"/>
        <v>-12445</v>
      </c>
      <c r="I213" s="90">
        <v>0</v>
      </c>
    </row>
    <row r="214" spans="1:9">
      <c r="A214" s="187" t="s">
        <v>322</v>
      </c>
      <c r="B214" s="187" t="s">
        <v>171</v>
      </c>
      <c r="C214" s="187" t="s">
        <v>335</v>
      </c>
      <c r="D214" s="187" t="s">
        <v>438</v>
      </c>
      <c r="E214" s="188" t="s">
        <v>139</v>
      </c>
      <c r="F214" s="190">
        <v>320000</v>
      </c>
      <c r="G214" s="190">
        <v>337853</v>
      </c>
      <c r="H214" s="90">
        <f t="shared" si="3"/>
        <v>-17853</v>
      </c>
      <c r="I214" s="190">
        <v>316330</v>
      </c>
    </row>
    <row r="215" spans="1:9">
      <c r="A215" s="187" t="s">
        <v>322</v>
      </c>
      <c r="B215" s="187" t="s">
        <v>171</v>
      </c>
      <c r="C215" s="187" t="s">
        <v>335</v>
      </c>
      <c r="D215" s="187" t="s">
        <v>439</v>
      </c>
      <c r="E215" s="188" t="s">
        <v>140</v>
      </c>
      <c r="F215" s="190">
        <v>16035000</v>
      </c>
      <c r="G215" s="190">
        <v>14534022</v>
      </c>
      <c r="H215" s="90">
        <f t="shared" si="3"/>
        <v>1500978</v>
      </c>
      <c r="I215" s="190">
        <v>22972826</v>
      </c>
    </row>
    <row r="216" spans="1:9">
      <c r="A216" s="187" t="s">
        <v>322</v>
      </c>
      <c r="B216" s="187" t="s">
        <v>171</v>
      </c>
      <c r="C216" s="187" t="s">
        <v>335</v>
      </c>
      <c r="D216" s="187" t="s">
        <v>951</v>
      </c>
      <c r="E216" s="188" t="s">
        <v>1348</v>
      </c>
      <c r="F216" s="190">
        <v>5275545</v>
      </c>
      <c r="G216" s="190">
        <v>5299242</v>
      </c>
      <c r="H216" s="90">
        <f t="shared" si="3"/>
        <v>-23697</v>
      </c>
      <c r="I216" s="190">
        <v>4882438</v>
      </c>
    </row>
    <row r="217" spans="1:9">
      <c r="A217" s="187" t="s">
        <v>322</v>
      </c>
      <c r="B217" s="187" t="s">
        <v>171</v>
      </c>
      <c r="C217" s="187" t="s">
        <v>335</v>
      </c>
      <c r="D217" s="187" t="s">
        <v>848</v>
      </c>
      <c r="E217" s="188" t="s">
        <v>849</v>
      </c>
      <c r="F217" s="190">
        <v>1568237</v>
      </c>
      <c r="G217" s="190">
        <v>1513686</v>
      </c>
      <c r="H217" s="90">
        <f t="shared" si="3"/>
        <v>54551</v>
      </c>
      <c r="I217" s="190">
        <v>2401093</v>
      </c>
    </row>
    <row r="218" spans="1:9">
      <c r="A218" s="187" t="s">
        <v>322</v>
      </c>
      <c r="B218" s="187" t="s">
        <v>171</v>
      </c>
      <c r="C218" s="187" t="s">
        <v>335</v>
      </c>
      <c r="D218" s="187" t="s">
        <v>952</v>
      </c>
      <c r="E218" s="188" t="s">
        <v>953</v>
      </c>
      <c r="F218" s="190">
        <v>3006162</v>
      </c>
      <c r="G218" s="190">
        <v>3164130</v>
      </c>
      <c r="H218" s="90">
        <f t="shared" si="3"/>
        <v>-157968</v>
      </c>
      <c r="I218" s="190">
        <v>3009806</v>
      </c>
    </row>
    <row r="219" spans="1:9">
      <c r="A219" s="187" t="s">
        <v>322</v>
      </c>
      <c r="B219" s="187" t="s">
        <v>171</v>
      </c>
      <c r="C219" s="187" t="s">
        <v>335</v>
      </c>
      <c r="D219" s="187" t="s">
        <v>440</v>
      </c>
      <c r="E219" s="188" t="s">
        <v>896</v>
      </c>
      <c r="F219" s="90">
        <v>0</v>
      </c>
      <c r="G219" s="190">
        <v>844</v>
      </c>
      <c r="H219" s="90">
        <f t="shared" si="3"/>
        <v>-844</v>
      </c>
      <c r="I219" s="190">
        <v>7205</v>
      </c>
    </row>
    <row r="220" spans="1:9">
      <c r="A220" s="187" t="s">
        <v>322</v>
      </c>
      <c r="B220" s="187" t="s">
        <v>171</v>
      </c>
      <c r="C220" s="187" t="s">
        <v>335</v>
      </c>
      <c r="D220" s="187" t="s">
        <v>441</v>
      </c>
      <c r="E220" s="188" t="s">
        <v>954</v>
      </c>
      <c r="F220" s="190">
        <v>6805000</v>
      </c>
      <c r="G220" s="190">
        <v>11152582</v>
      </c>
      <c r="H220" s="90">
        <f t="shared" si="3"/>
        <v>-4347582</v>
      </c>
      <c r="I220" s="190">
        <v>9190856</v>
      </c>
    </row>
    <row r="221" spans="1:9">
      <c r="A221" s="187" t="s">
        <v>322</v>
      </c>
      <c r="B221" s="187" t="s">
        <v>182</v>
      </c>
      <c r="C221" s="187" t="s">
        <v>165</v>
      </c>
      <c r="D221" s="187" t="s">
        <v>442</v>
      </c>
      <c r="E221" s="188" t="s">
        <v>551</v>
      </c>
      <c r="F221" s="190">
        <v>245875</v>
      </c>
      <c r="G221" s="190">
        <v>413534</v>
      </c>
      <c r="H221" s="90">
        <f t="shared" si="3"/>
        <v>-167659</v>
      </c>
      <c r="I221" s="190">
        <v>414809</v>
      </c>
    </row>
    <row r="222" spans="1:9">
      <c r="A222" s="187" t="s">
        <v>322</v>
      </c>
      <c r="B222" s="187" t="s">
        <v>182</v>
      </c>
      <c r="C222" s="187" t="s">
        <v>165</v>
      </c>
      <c r="D222" s="187" t="s">
        <v>443</v>
      </c>
      <c r="E222" s="188" t="s">
        <v>141</v>
      </c>
      <c r="F222" s="190">
        <v>133771</v>
      </c>
      <c r="G222" s="190">
        <v>108100</v>
      </c>
      <c r="H222" s="90">
        <f t="shared" si="3"/>
        <v>25671</v>
      </c>
      <c r="I222" s="190">
        <v>154945</v>
      </c>
    </row>
    <row r="223" spans="1:9">
      <c r="A223" s="187" t="s">
        <v>322</v>
      </c>
      <c r="B223" s="187" t="s">
        <v>182</v>
      </c>
      <c r="C223" s="187" t="s">
        <v>171</v>
      </c>
      <c r="D223" s="187" t="s">
        <v>444</v>
      </c>
      <c r="E223" s="188" t="s">
        <v>142</v>
      </c>
      <c r="F223" s="190">
        <v>80250</v>
      </c>
      <c r="G223" s="190">
        <v>617261</v>
      </c>
      <c r="H223" s="90">
        <f t="shared" si="3"/>
        <v>-537011</v>
      </c>
      <c r="I223" s="190">
        <v>393595</v>
      </c>
    </row>
    <row r="224" spans="1:9">
      <c r="A224" s="187" t="s">
        <v>322</v>
      </c>
      <c r="B224" s="187" t="s">
        <v>182</v>
      </c>
      <c r="C224" s="187" t="s">
        <v>171</v>
      </c>
      <c r="D224" s="187" t="s">
        <v>445</v>
      </c>
      <c r="E224" s="188" t="s">
        <v>143</v>
      </c>
      <c r="F224" s="190">
        <v>4018001</v>
      </c>
      <c r="G224" s="190">
        <v>4679731</v>
      </c>
      <c r="H224" s="90">
        <f t="shared" si="3"/>
        <v>-661730</v>
      </c>
      <c r="I224" s="190">
        <v>5584568</v>
      </c>
    </row>
    <row r="225" spans="1:9">
      <c r="A225" s="187" t="s">
        <v>322</v>
      </c>
      <c r="B225" s="187" t="s">
        <v>182</v>
      </c>
      <c r="C225" s="187" t="s">
        <v>171</v>
      </c>
      <c r="D225" s="187" t="s">
        <v>446</v>
      </c>
      <c r="E225" s="188" t="s">
        <v>955</v>
      </c>
      <c r="F225" s="190">
        <v>50000</v>
      </c>
      <c r="G225" s="190">
        <v>61386</v>
      </c>
      <c r="H225" s="90">
        <f t="shared" si="3"/>
        <v>-11386</v>
      </c>
      <c r="I225" s="190">
        <v>320918</v>
      </c>
    </row>
    <row r="226" spans="1:9">
      <c r="A226" s="187" t="s">
        <v>322</v>
      </c>
      <c r="B226" s="187" t="s">
        <v>182</v>
      </c>
      <c r="C226" s="187" t="s">
        <v>171</v>
      </c>
      <c r="D226" s="187" t="s">
        <v>447</v>
      </c>
      <c r="E226" s="188" t="s">
        <v>956</v>
      </c>
      <c r="F226" s="190">
        <v>2900000</v>
      </c>
      <c r="G226" s="190">
        <v>1624492</v>
      </c>
      <c r="H226" s="90">
        <f t="shared" si="3"/>
        <v>1275508</v>
      </c>
      <c r="I226" s="190">
        <v>10710013</v>
      </c>
    </row>
    <row r="227" spans="1:9">
      <c r="A227" s="187" t="s">
        <v>322</v>
      </c>
      <c r="B227" s="187" t="s">
        <v>182</v>
      </c>
      <c r="C227" s="187" t="s">
        <v>171</v>
      </c>
      <c r="D227" s="187" t="s">
        <v>448</v>
      </c>
      <c r="E227" s="188" t="s">
        <v>957</v>
      </c>
      <c r="F227" s="190">
        <v>372035</v>
      </c>
      <c r="G227" s="190">
        <v>480644</v>
      </c>
      <c r="H227" s="90">
        <f t="shared" si="3"/>
        <v>-108609</v>
      </c>
      <c r="I227" s="190">
        <v>1479690</v>
      </c>
    </row>
    <row r="228" spans="1:9">
      <c r="A228" s="187" t="s">
        <v>322</v>
      </c>
      <c r="B228" s="187" t="s">
        <v>182</v>
      </c>
      <c r="C228" s="187" t="s">
        <v>171</v>
      </c>
      <c r="D228" s="187" t="s">
        <v>449</v>
      </c>
      <c r="E228" s="188" t="s">
        <v>144</v>
      </c>
      <c r="F228" s="190">
        <v>4000</v>
      </c>
      <c r="G228" s="190">
        <v>23224</v>
      </c>
      <c r="H228" s="90">
        <f t="shared" si="3"/>
        <v>-19224</v>
      </c>
      <c r="I228" s="190">
        <v>15295</v>
      </c>
    </row>
    <row r="229" spans="1:9">
      <c r="A229" s="187" t="s">
        <v>322</v>
      </c>
      <c r="B229" s="187" t="s">
        <v>182</v>
      </c>
      <c r="C229" s="187" t="s">
        <v>182</v>
      </c>
      <c r="D229" s="187" t="s">
        <v>450</v>
      </c>
      <c r="E229" s="188" t="s">
        <v>552</v>
      </c>
      <c r="F229" s="190">
        <v>2113347</v>
      </c>
      <c r="G229" s="190">
        <v>2271834</v>
      </c>
      <c r="H229" s="90">
        <f t="shared" si="3"/>
        <v>-158487</v>
      </c>
      <c r="I229" s="190">
        <v>1826979</v>
      </c>
    </row>
    <row r="230" spans="1:9">
      <c r="A230" s="187" t="s">
        <v>322</v>
      </c>
      <c r="B230" s="187" t="s">
        <v>182</v>
      </c>
      <c r="C230" s="187" t="s">
        <v>182</v>
      </c>
      <c r="D230" s="187" t="s">
        <v>628</v>
      </c>
      <c r="E230" s="188" t="s">
        <v>629</v>
      </c>
      <c r="F230" s="190">
        <v>1710000</v>
      </c>
      <c r="G230" s="190">
        <v>1463853</v>
      </c>
      <c r="H230" s="90">
        <f t="shared" si="3"/>
        <v>246147</v>
      </c>
      <c r="I230" s="190">
        <v>1652325</v>
      </c>
    </row>
    <row r="231" spans="1:9">
      <c r="A231" s="187" t="s">
        <v>322</v>
      </c>
      <c r="B231" s="187" t="s">
        <v>182</v>
      </c>
      <c r="C231" s="187" t="s">
        <v>182</v>
      </c>
      <c r="D231" s="187" t="s">
        <v>451</v>
      </c>
      <c r="E231" s="188" t="s">
        <v>553</v>
      </c>
      <c r="F231" s="190">
        <v>664078</v>
      </c>
      <c r="G231" s="190">
        <v>1110575</v>
      </c>
      <c r="H231" s="90">
        <f t="shared" si="3"/>
        <v>-446497</v>
      </c>
      <c r="I231" s="190">
        <v>914103</v>
      </c>
    </row>
    <row r="232" spans="1:9">
      <c r="A232" s="187" t="s">
        <v>322</v>
      </c>
      <c r="B232" s="187" t="s">
        <v>182</v>
      </c>
      <c r="C232" s="187" t="s">
        <v>182</v>
      </c>
      <c r="D232" s="187" t="s">
        <v>630</v>
      </c>
      <c r="E232" s="188" t="s">
        <v>631</v>
      </c>
      <c r="F232" s="190">
        <v>6521</v>
      </c>
      <c r="G232" s="190">
        <v>3565</v>
      </c>
      <c r="H232" s="90">
        <f t="shared" si="3"/>
        <v>2956</v>
      </c>
      <c r="I232" s="190">
        <v>17535</v>
      </c>
    </row>
    <row r="233" spans="1:9">
      <c r="A233" s="187" t="s">
        <v>322</v>
      </c>
      <c r="B233" s="187" t="s">
        <v>182</v>
      </c>
      <c r="C233" s="187" t="s">
        <v>182</v>
      </c>
      <c r="D233" s="187" t="s">
        <v>452</v>
      </c>
      <c r="E233" s="188" t="s">
        <v>958</v>
      </c>
      <c r="F233" s="190">
        <v>920376</v>
      </c>
      <c r="G233" s="190">
        <v>1089158</v>
      </c>
      <c r="H233" s="90">
        <f t="shared" si="3"/>
        <v>-168782</v>
      </c>
      <c r="I233" s="190">
        <v>1944616</v>
      </c>
    </row>
    <row r="234" spans="1:9">
      <c r="A234" s="187" t="s">
        <v>322</v>
      </c>
      <c r="B234" s="187" t="s">
        <v>182</v>
      </c>
      <c r="C234" s="187" t="s">
        <v>182</v>
      </c>
      <c r="D234" s="187" t="s">
        <v>959</v>
      </c>
      <c r="E234" s="188" t="s">
        <v>960</v>
      </c>
      <c r="F234" s="190">
        <v>17094</v>
      </c>
      <c r="G234" s="190">
        <v>9574</v>
      </c>
      <c r="H234" s="90">
        <f t="shared" si="3"/>
        <v>7520</v>
      </c>
      <c r="I234" s="190">
        <v>23332</v>
      </c>
    </row>
    <row r="235" spans="1:9">
      <c r="A235" s="187" t="s">
        <v>322</v>
      </c>
      <c r="B235" s="187" t="s">
        <v>182</v>
      </c>
      <c r="C235" s="187" t="s">
        <v>182</v>
      </c>
      <c r="D235" s="187" t="s">
        <v>453</v>
      </c>
      <c r="E235" s="188" t="s">
        <v>1349</v>
      </c>
      <c r="F235" s="90">
        <v>0</v>
      </c>
      <c r="G235" s="90">
        <v>0</v>
      </c>
      <c r="H235" s="90">
        <f t="shared" si="3"/>
        <v>0</v>
      </c>
      <c r="I235" s="190">
        <v>950</v>
      </c>
    </row>
    <row r="236" spans="1:9">
      <c r="A236" s="187" t="s">
        <v>322</v>
      </c>
      <c r="B236" s="187" t="s">
        <v>182</v>
      </c>
      <c r="C236" s="187" t="s">
        <v>182</v>
      </c>
      <c r="D236" s="187" t="s">
        <v>454</v>
      </c>
      <c r="E236" s="188" t="s">
        <v>895</v>
      </c>
      <c r="F236" s="190">
        <v>605766</v>
      </c>
      <c r="G236" s="190">
        <v>913746</v>
      </c>
      <c r="H236" s="90">
        <f t="shared" si="3"/>
        <v>-307980</v>
      </c>
      <c r="I236" s="190">
        <v>822799</v>
      </c>
    </row>
    <row r="237" spans="1:9">
      <c r="A237" s="187" t="s">
        <v>322</v>
      </c>
      <c r="B237" s="187" t="s">
        <v>182</v>
      </c>
      <c r="C237" s="187" t="s">
        <v>182</v>
      </c>
      <c r="D237" s="187" t="s">
        <v>951</v>
      </c>
      <c r="E237" s="188" t="s">
        <v>1348</v>
      </c>
      <c r="F237" s="190">
        <v>50000</v>
      </c>
      <c r="G237" s="190">
        <v>718</v>
      </c>
      <c r="H237" s="90">
        <f t="shared" si="3"/>
        <v>49282</v>
      </c>
      <c r="I237" s="190">
        <v>5185</v>
      </c>
    </row>
    <row r="238" spans="1:9">
      <c r="A238" s="187" t="s">
        <v>322</v>
      </c>
      <c r="B238" s="187" t="s">
        <v>182</v>
      </c>
      <c r="C238" s="187" t="s">
        <v>182</v>
      </c>
      <c r="D238" s="187" t="s">
        <v>1350</v>
      </c>
      <c r="E238" s="188" t="s">
        <v>1351</v>
      </c>
      <c r="F238" s="190">
        <v>131</v>
      </c>
      <c r="G238" s="190">
        <v>88032</v>
      </c>
      <c r="H238" s="90">
        <f t="shared" si="3"/>
        <v>-87901</v>
      </c>
      <c r="I238" s="190">
        <v>278749</v>
      </c>
    </row>
    <row r="239" spans="1:9">
      <c r="A239" s="187" t="s">
        <v>322</v>
      </c>
      <c r="B239" s="187" t="s">
        <v>182</v>
      </c>
      <c r="C239" s="187" t="s">
        <v>182</v>
      </c>
      <c r="D239" s="187" t="s">
        <v>455</v>
      </c>
      <c r="E239" s="188" t="s">
        <v>554</v>
      </c>
      <c r="F239" s="90">
        <v>0</v>
      </c>
      <c r="G239" s="90">
        <v>87</v>
      </c>
      <c r="H239" s="90">
        <f t="shared" si="3"/>
        <v>-87</v>
      </c>
      <c r="I239" s="190">
        <v>241</v>
      </c>
    </row>
    <row r="240" spans="1:9">
      <c r="A240" s="187" t="s">
        <v>322</v>
      </c>
      <c r="B240" s="187" t="s">
        <v>182</v>
      </c>
      <c r="C240" s="187" t="s">
        <v>182</v>
      </c>
      <c r="D240" s="187" t="s">
        <v>1352</v>
      </c>
      <c r="E240" s="188" t="s">
        <v>1353</v>
      </c>
      <c r="F240" s="190">
        <v>10621</v>
      </c>
      <c r="G240" s="190">
        <v>11616</v>
      </c>
      <c r="H240" s="90">
        <f t="shared" si="3"/>
        <v>-995</v>
      </c>
      <c r="I240" s="190">
        <v>245</v>
      </c>
    </row>
    <row r="241" spans="1:9">
      <c r="A241" s="187" t="s">
        <v>322</v>
      </c>
      <c r="B241" s="187" t="s">
        <v>182</v>
      </c>
      <c r="C241" s="187" t="s">
        <v>182</v>
      </c>
      <c r="D241" s="187" t="s">
        <v>1354</v>
      </c>
      <c r="E241" s="188" t="s">
        <v>1355</v>
      </c>
      <c r="F241" s="190">
        <v>18178</v>
      </c>
      <c r="G241" s="190">
        <v>77865</v>
      </c>
      <c r="H241" s="90">
        <f t="shared" si="3"/>
        <v>-59687</v>
      </c>
      <c r="I241" s="190">
        <v>6838</v>
      </c>
    </row>
    <row r="242" spans="1:9">
      <c r="A242" s="187" t="s">
        <v>322</v>
      </c>
      <c r="B242" s="187" t="s">
        <v>182</v>
      </c>
      <c r="C242" s="187" t="s">
        <v>182</v>
      </c>
      <c r="D242" s="187" t="s">
        <v>1356</v>
      </c>
      <c r="E242" s="188" t="s">
        <v>1357</v>
      </c>
      <c r="F242" s="190">
        <v>117339</v>
      </c>
      <c r="G242" s="190">
        <v>408910</v>
      </c>
      <c r="H242" s="90">
        <f t="shared" si="3"/>
        <v>-291571</v>
      </c>
      <c r="I242" s="190">
        <v>30869</v>
      </c>
    </row>
    <row r="243" spans="1:9">
      <c r="A243" s="187" t="s">
        <v>322</v>
      </c>
      <c r="B243" s="187" t="s">
        <v>182</v>
      </c>
      <c r="C243" s="187" t="s">
        <v>182</v>
      </c>
      <c r="D243" s="187" t="s">
        <v>1358</v>
      </c>
      <c r="E243" s="188" t="s">
        <v>1359</v>
      </c>
      <c r="F243" s="190">
        <v>187219</v>
      </c>
      <c r="G243" s="190">
        <v>172981</v>
      </c>
      <c r="H243" s="90">
        <f t="shared" si="3"/>
        <v>14238</v>
      </c>
      <c r="I243" s="190">
        <v>8612</v>
      </c>
    </row>
    <row r="244" spans="1:9">
      <c r="A244" s="187" t="s">
        <v>322</v>
      </c>
      <c r="B244" s="187" t="s">
        <v>182</v>
      </c>
      <c r="C244" s="187" t="s">
        <v>182</v>
      </c>
      <c r="D244" s="187" t="s">
        <v>1360</v>
      </c>
      <c r="E244" s="188" t="s">
        <v>1361</v>
      </c>
      <c r="F244" s="190">
        <v>374672</v>
      </c>
      <c r="G244" s="190">
        <v>417929</v>
      </c>
      <c r="H244" s="90">
        <f t="shared" si="3"/>
        <v>-43257</v>
      </c>
      <c r="I244" s="190">
        <v>224323</v>
      </c>
    </row>
    <row r="245" spans="1:9">
      <c r="A245" s="187" t="s">
        <v>322</v>
      </c>
      <c r="B245" s="187" t="s">
        <v>182</v>
      </c>
      <c r="C245" s="187" t="s">
        <v>182</v>
      </c>
      <c r="D245" s="187" t="s">
        <v>456</v>
      </c>
      <c r="E245" s="188" t="s">
        <v>555</v>
      </c>
      <c r="F245" s="190">
        <v>841319</v>
      </c>
      <c r="G245" s="190">
        <v>965590</v>
      </c>
      <c r="H245" s="90">
        <f t="shared" si="3"/>
        <v>-124271</v>
      </c>
      <c r="I245" s="190">
        <v>391785</v>
      </c>
    </row>
    <row r="246" spans="1:9">
      <c r="A246" s="187" t="s">
        <v>322</v>
      </c>
      <c r="B246" s="187" t="s">
        <v>182</v>
      </c>
      <c r="C246" s="187" t="s">
        <v>182</v>
      </c>
      <c r="D246" s="187" t="s">
        <v>683</v>
      </c>
      <c r="E246" s="188" t="s">
        <v>684</v>
      </c>
      <c r="F246" s="90">
        <v>0</v>
      </c>
      <c r="G246" s="190">
        <v>168701</v>
      </c>
      <c r="H246" s="90">
        <f t="shared" si="3"/>
        <v>-168701</v>
      </c>
      <c r="I246" s="190">
        <v>0</v>
      </c>
    </row>
    <row r="247" spans="1:9">
      <c r="A247" s="187" t="s">
        <v>322</v>
      </c>
      <c r="B247" s="187" t="s">
        <v>182</v>
      </c>
      <c r="C247" s="187" t="s">
        <v>182</v>
      </c>
      <c r="D247" s="187" t="s">
        <v>441</v>
      </c>
      <c r="E247" s="188" t="s">
        <v>954</v>
      </c>
      <c r="F247" s="190">
        <v>9477000</v>
      </c>
      <c r="G247" s="190">
        <v>7622812</v>
      </c>
      <c r="H247" s="90">
        <f t="shared" si="3"/>
        <v>1854188</v>
      </c>
      <c r="I247" s="190">
        <v>9611574</v>
      </c>
    </row>
    <row r="248" spans="1:9">
      <c r="A248" s="187" t="s">
        <v>322</v>
      </c>
      <c r="B248" s="187" t="s">
        <v>182</v>
      </c>
      <c r="C248" s="187" t="s">
        <v>182</v>
      </c>
      <c r="D248" s="187" t="s">
        <v>457</v>
      </c>
      <c r="E248" s="188" t="s">
        <v>556</v>
      </c>
      <c r="F248" s="190">
        <v>1000</v>
      </c>
      <c r="G248" s="190">
        <v>7324</v>
      </c>
      <c r="H248" s="90">
        <f t="shared" si="3"/>
        <v>-6324</v>
      </c>
      <c r="I248" s="190">
        <v>1414</v>
      </c>
    </row>
    <row r="249" spans="1:9">
      <c r="A249" s="187" t="s">
        <v>322</v>
      </c>
      <c r="B249" s="187" t="s">
        <v>182</v>
      </c>
      <c r="C249" s="187" t="s">
        <v>164</v>
      </c>
      <c r="D249" s="187" t="s">
        <v>433</v>
      </c>
      <c r="E249" s="188" t="s">
        <v>138</v>
      </c>
      <c r="F249" s="90">
        <v>0</v>
      </c>
      <c r="G249" s="90">
        <v>0</v>
      </c>
      <c r="H249" s="90">
        <f t="shared" si="3"/>
        <v>0</v>
      </c>
      <c r="I249" s="90">
        <v>93</v>
      </c>
    </row>
    <row r="250" spans="1:9">
      <c r="A250" s="187" t="s">
        <v>322</v>
      </c>
      <c r="B250" s="187" t="s">
        <v>182</v>
      </c>
      <c r="C250" s="187" t="s">
        <v>164</v>
      </c>
      <c r="D250" s="187" t="s">
        <v>458</v>
      </c>
      <c r="E250" s="188" t="s">
        <v>145</v>
      </c>
      <c r="F250" s="90">
        <v>223</v>
      </c>
      <c r="G250" s="90">
        <v>222</v>
      </c>
      <c r="H250" s="90">
        <f t="shared" si="3"/>
        <v>1</v>
      </c>
      <c r="I250" s="90">
        <v>600</v>
      </c>
    </row>
    <row r="251" spans="1:9">
      <c r="A251" s="187" t="s">
        <v>322</v>
      </c>
      <c r="B251" s="187" t="s">
        <v>182</v>
      </c>
      <c r="C251" s="187" t="s">
        <v>164</v>
      </c>
      <c r="D251" s="187" t="s">
        <v>459</v>
      </c>
      <c r="E251" s="188" t="s">
        <v>146</v>
      </c>
      <c r="F251" s="90">
        <v>1355381</v>
      </c>
      <c r="G251" s="90">
        <v>1444761</v>
      </c>
      <c r="H251" s="90">
        <f t="shared" si="3"/>
        <v>-89380</v>
      </c>
      <c r="I251" s="90">
        <v>1579395</v>
      </c>
    </row>
    <row r="252" spans="1:9">
      <c r="A252" s="187" t="s">
        <v>322</v>
      </c>
      <c r="B252" s="187" t="s">
        <v>182</v>
      </c>
      <c r="C252" s="187" t="s">
        <v>164</v>
      </c>
      <c r="D252" s="187" t="s">
        <v>460</v>
      </c>
      <c r="E252" s="188" t="s">
        <v>557</v>
      </c>
      <c r="F252" s="90">
        <v>713216</v>
      </c>
      <c r="G252" s="90">
        <v>640000</v>
      </c>
      <c r="H252" s="90">
        <f t="shared" si="3"/>
        <v>73216</v>
      </c>
      <c r="I252" s="90">
        <v>832107</v>
      </c>
    </row>
    <row r="253" spans="1:9">
      <c r="A253" s="187" t="s">
        <v>322</v>
      </c>
      <c r="B253" s="187" t="s">
        <v>182</v>
      </c>
      <c r="C253" s="187" t="s">
        <v>164</v>
      </c>
      <c r="D253" s="187" t="s">
        <v>1201</v>
      </c>
      <c r="E253" s="188" t="s">
        <v>1202</v>
      </c>
      <c r="F253" s="90">
        <v>1290000</v>
      </c>
      <c r="G253" s="90">
        <v>438427</v>
      </c>
      <c r="H253" s="90">
        <f t="shared" si="3"/>
        <v>851573</v>
      </c>
      <c r="I253" s="90">
        <v>1341845</v>
      </c>
    </row>
    <row r="254" spans="1:9">
      <c r="A254" s="187" t="s">
        <v>322</v>
      </c>
      <c r="B254" s="187" t="s">
        <v>182</v>
      </c>
      <c r="C254" s="187" t="s">
        <v>164</v>
      </c>
      <c r="D254" s="187" t="s">
        <v>461</v>
      </c>
      <c r="E254" s="188" t="s">
        <v>147</v>
      </c>
      <c r="F254" s="90">
        <v>1109164</v>
      </c>
      <c r="G254" s="90">
        <v>1089463</v>
      </c>
      <c r="H254" s="90">
        <f t="shared" si="3"/>
        <v>19701</v>
      </c>
      <c r="I254" s="90">
        <v>1407084</v>
      </c>
    </row>
    <row r="255" spans="1:9">
      <c r="A255" s="187" t="s">
        <v>322</v>
      </c>
      <c r="B255" s="187" t="s">
        <v>182</v>
      </c>
      <c r="C255" s="187" t="s">
        <v>164</v>
      </c>
      <c r="D255" s="187" t="s">
        <v>1362</v>
      </c>
      <c r="E255" s="188" t="s">
        <v>1363</v>
      </c>
      <c r="F255" s="90">
        <v>0</v>
      </c>
      <c r="G255" s="90">
        <v>0</v>
      </c>
      <c r="H255" s="90">
        <f t="shared" si="3"/>
        <v>0</v>
      </c>
      <c r="I255" s="90">
        <v>3818</v>
      </c>
    </row>
    <row r="256" spans="1:9">
      <c r="A256" s="187" t="s">
        <v>322</v>
      </c>
      <c r="B256" s="187" t="s">
        <v>182</v>
      </c>
      <c r="C256" s="187" t="s">
        <v>164</v>
      </c>
      <c r="D256" s="187" t="s">
        <v>462</v>
      </c>
      <c r="E256" s="188" t="s">
        <v>558</v>
      </c>
      <c r="F256" s="190">
        <v>238672</v>
      </c>
      <c r="G256" s="190">
        <v>234415</v>
      </c>
      <c r="H256" s="90">
        <f t="shared" si="3"/>
        <v>4257</v>
      </c>
      <c r="I256" s="190">
        <v>228164</v>
      </c>
    </row>
    <row r="257" spans="1:9">
      <c r="A257" s="187" t="s">
        <v>322</v>
      </c>
      <c r="B257" s="187" t="s">
        <v>182</v>
      </c>
      <c r="C257" s="187" t="s">
        <v>321</v>
      </c>
      <c r="D257" s="187" t="s">
        <v>463</v>
      </c>
      <c r="E257" s="188" t="s">
        <v>559</v>
      </c>
      <c r="F257" s="90">
        <v>59566148</v>
      </c>
      <c r="G257" s="90">
        <v>65646066</v>
      </c>
      <c r="H257" s="90">
        <f t="shared" si="3"/>
        <v>-6079918</v>
      </c>
      <c r="I257" s="90">
        <v>70628163</v>
      </c>
    </row>
    <row r="258" spans="1:9">
      <c r="A258" s="187" t="s">
        <v>322</v>
      </c>
      <c r="B258" s="187" t="s">
        <v>182</v>
      </c>
      <c r="C258" s="187" t="s">
        <v>321</v>
      </c>
      <c r="D258" s="187" t="s">
        <v>464</v>
      </c>
      <c r="E258" s="188" t="s">
        <v>148</v>
      </c>
      <c r="F258" s="90">
        <v>14367119</v>
      </c>
      <c r="G258" s="90">
        <v>20384052</v>
      </c>
      <c r="H258" s="90">
        <f t="shared" si="3"/>
        <v>-6016933</v>
      </c>
      <c r="I258" s="90">
        <v>18623664</v>
      </c>
    </row>
    <row r="259" spans="1:9">
      <c r="A259" s="187" t="s">
        <v>322</v>
      </c>
      <c r="B259" s="187" t="s">
        <v>182</v>
      </c>
      <c r="C259" s="187" t="s">
        <v>321</v>
      </c>
      <c r="D259" s="187" t="s">
        <v>465</v>
      </c>
      <c r="E259" s="188" t="s">
        <v>149</v>
      </c>
      <c r="F259" s="90">
        <v>1476000</v>
      </c>
      <c r="G259" s="90">
        <v>835871</v>
      </c>
      <c r="H259" s="90">
        <f t="shared" si="3"/>
        <v>640129</v>
      </c>
      <c r="I259" s="90">
        <v>950253</v>
      </c>
    </row>
    <row r="260" spans="1:9">
      <c r="A260" s="187" t="s">
        <v>322</v>
      </c>
      <c r="B260" s="187" t="s">
        <v>182</v>
      </c>
      <c r="C260" s="187" t="s">
        <v>321</v>
      </c>
      <c r="D260" s="187" t="s">
        <v>466</v>
      </c>
      <c r="E260" s="188" t="s">
        <v>150</v>
      </c>
      <c r="F260" s="90">
        <v>8971405</v>
      </c>
      <c r="G260" s="90">
        <v>13920463</v>
      </c>
      <c r="H260" s="90">
        <f t="shared" si="3"/>
        <v>-4949058</v>
      </c>
      <c r="I260" s="90">
        <v>11718672</v>
      </c>
    </row>
    <row r="261" spans="1:9">
      <c r="A261" s="187" t="s">
        <v>322</v>
      </c>
      <c r="B261" s="187" t="s">
        <v>182</v>
      </c>
      <c r="C261" s="187" t="s">
        <v>321</v>
      </c>
      <c r="D261" s="187" t="s">
        <v>632</v>
      </c>
      <c r="E261" s="188" t="s">
        <v>961</v>
      </c>
      <c r="F261" s="90">
        <v>850000</v>
      </c>
      <c r="G261" s="90">
        <v>667867</v>
      </c>
      <c r="H261" s="90">
        <f t="shared" si="3"/>
        <v>182133</v>
      </c>
      <c r="I261" s="90">
        <v>855747</v>
      </c>
    </row>
    <row r="262" spans="1:9">
      <c r="A262" s="187" t="s">
        <v>322</v>
      </c>
      <c r="B262" s="187" t="s">
        <v>182</v>
      </c>
      <c r="C262" s="187" t="s">
        <v>321</v>
      </c>
      <c r="D262" s="187" t="s">
        <v>633</v>
      </c>
      <c r="E262" s="188" t="s">
        <v>962</v>
      </c>
      <c r="F262" s="90">
        <v>1141847</v>
      </c>
      <c r="G262" s="90">
        <v>875905</v>
      </c>
      <c r="H262" s="90">
        <f t="shared" ref="H262:H325" si="4">F262-G262</f>
        <v>265942</v>
      </c>
      <c r="I262" s="90">
        <v>768527</v>
      </c>
    </row>
    <row r="263" spans="1:9">
      <c r="A263" s="187" t="s">
        <v>322</v>
      </c>
      <c r="B263" s="187" t="s">
        <v>182</v>
      </c>
      <c r="C263" s="187" t="s">
        <v>321</v>
      </c>
      <c r="D263" s="187" t="s">
        <v>634</v>
      </c>
      <c r="E263" s="188" t="s">
        <v>963</v>
      </c>
      <c r="F263" s="90">
        <v>21000</v>
      </c>
      <c r="G263" s="90">
        <v>14219</v>
      </c>
      <c r="H263" s="90">
        <f t="shared" si="4"/>
        <v>6781</v>
      </c>
      <c r="I263" s="90">
        <v>33773</v>
      </c>
    </row>
    <row r="264" spans="1:9">
      <c r="A264" s="187" t="s">
        <v>322</v>
      </c>
      <c r="B264" s="187" t="s">
        <v>182</v>
      </c>
      <c r="C264" s="187" t="s">
        <v>321</v>
      </c>
      <c r="D264" s="187" t="s">
        <v>635</v>
      </c>
      <c r="E264" s="188" t="s">
        <v>964</v>
      </c>
      <c r="F264" s="90">
        <v>128000</v>
      </c>
      <c r="G264" s="90">
        <v>98233</v>
      </c>
      <c r="H264" s="90">
        <f t="shared" si="4"/>
        <v>29767</v>
      </c>
      <c r="I264" s="90">
        <v>102687</v>
      </c>
    </row>
    <row r="265" spans="1:9">
      <c r="A265" s="187" t="s">
        <v>322</v>
      </c>
      <c r="B265" s="187" t="s">
        <v>182</v>
      </c>
      <c r="C265" s="187" t="s">
        <v>321</v>
      </c>
      <c r="D265" s="187" t="s">
        <v>1433</v>
      </c>
      <c r="E265" s="188" t="s">
        <v>1462</v>
      </c>
      <c r="F265" s="90">
        <v>0</v>
      </c>
      <c r="G265" s="90">
        <v>124249</v>
      </c>
      <c r="H265" s="90">
        <f t="shared" si="4"/>
        <v>-124249</v>
      </c>
      <c r="I265" s="90">
        <v>0</v>
      </c>
    </row>
    <row r="266" spans="1:9">
      <c r="A266" s="187" t="s">
        <v>322</v>
      </c>
      <c r="B266" s="187" t="s">
        <v>182</v>
      </c>
      <c r="C266" s="187" t="s">
        <v>322</v>
      </c>
      <c r="D266" s="187" t="s">
        <v>467</v>
      </c>
      <c r="E266" s="188" t="s">
        <v>560</v>
      </c>
      <c r="F266" s="90">
        <v>15600</v>
      </c>
      <c r="G266" s="90">
        <v>6793</v>
      </c>
      <c r="H266" s="90">
        <f t="shared" si="4"/>
        <v>8807</v>
      </c>
      <c r="I266" s="90">
        <v>36960</v>
      </c>
    </row>
    <row r="267" spans="1:9">
      <c r="A267" s="187" t="s">
        <v>322</v>
      </c>
      <c r="B267" s="187" t="s">
        <v>182</v>
      </c>
      <c r="C267" s="187" t="s">
        <v>322</v>
      </c>
      <c r="D267" s="187" t="s">
        <v>468</v>
      </c>
      <c r="E267" s="188" t="s">
        <v>561</v>
      </c>
      <c r="F267" s="90">
        <v>318063</v>
      </c>
      <c r="G267" s="90">
        <v>301873</v>
      </c>
      <c r="H267" s="90">
        <f t="shared" si="4"/>
        <v>16190</v>
      </c>
      <c r="I267" s="90">
        <v>570527</v>
      </c>
    </row>
    <row r="268" spans="1:9">
      <c r="A268" s="187" t="s">
        <v>322</v>
      </c>
      <c r="B268" s="187" t="s">
        <v>182</v>
      </c>
      <c r="C268" s="187" t="s">
        <v>335</v>
      </c>
      <c r="D268" s="187" t="s">
        <v>451</v>
      </c>
      <c r="E268" s="188" t="s">
        <v>553</v>
      </c>
      <c r="F268" s="90">
        <v>20000</v>
      </c>
      <c r="G268" s="90">
        <v>896</v>
      </c>
      <c r="H268" s="90">
        <f t="shared" si="4"/>
        <v>19104</v>
      </c>
      <c r="I268" s="90">
        <v>5179</v>
      </c>
    </row>
    <row r="269" spans="1:9">
      <c r="A269" s="187" t="s">
        <v>322</v>
      </c>
      <c r="B269" s="187" t="s">
        <v>182</v>
      </c>
      <c r="C269" s="187" t="s">
        <v>335</v>
      </c>
      <c r="D269" s="187" t="s">
        <v>463</v>
      </c>
      <c r="E269" s="188" t="s">
        <v>559</v>
      </c>
      <c r="F269" s="90">
        <v>27746</v>
      </c>
      <c r="G269" s="90">
        <v>25763</v>
      </c>
      <c r="H269" s="90">
        <f t="shared" si="4"/>
        <v>1983</v>
      </c>
      <c r="I269" s="90">
        <v>44613</v>
      </c>
    </row>
    <row r="270" spans="1:9">
      <c r="A270" s="187" t="s">
        <v>322</v>
      </c>
      <c r="B270" s="187" t="s">
        <v>182</v>
      </c>
      <c r="C270" s="187" t="s">
        <v>469</v>
      </c>
      <c r="D270" s="187" t="s">
        <v>440</v>
      </c>
      <c r="E270" s="188" t="s">
        <v>896</v>
      </c>
      <c r="F270" s="90">
        <v>1692873</v>
      </c>
      <c r="G270" s="90">
        <v>1287786</v>
      </c>
      <c r="H270" s="90">
        <f t="shared" si="4"/>
        <v>405087</v>
      </c>
      <c r="I270" s="90">
        <v>1592997</v>
      </c>
    </row>
    <row r="271" spans="1:9">
      <c r="A271" s="187" t="s">
        <v>322</v>
      </c>
      <c r="B271" s="187" t="s">
        <v>182</v>
      </c>
      <c r="C271" s="187" t="s">
        <v>469</v>
      </c>
      <c r="D271" s="187" t="s">
        <v>470</v>
      </c>
      <c r="E271" s="188" t="s">
        <v>151</v>
      </c>
      <c r="F271" s="90">
        <v>1200000</v>
      </c>
      <c r="G271" s="90">
        <v>330710</v>
      </c>
      <c r="H271" s="90">
        <f t="shared" si="4"/>
        <v>869290</v>
      </c>
      <c r="I271" s="90">
        <v>1032825</v>
      </c>
    </row>
    <row r="272" spans="1:9">
      <c r="A272" s="187" t="s">
        <v>322</v>
      </c>
      <c r="B272" s="187" t="s">
        <v>182</v>
      </c>
      <c r="C272" s="187" t="s">
        <v>469</v>
      </c>
      <c r="D272" s="187" t="s">
        <v>755</v>
      </c>
      <c r="E272" s="188" t="s">
        <v>756</v>
      </c>
      <c r="F272" s="90">
        <v>359364</v>
      </c>
      <c r="G272" s="90">
        <v>323659</v>
      </c>
      <c r="H272" s="90">
        <f t="shared" si="4"/>
        <v>35705</v>
      </c>
      <c r="I272" s="90">
        <v>512146</v>
      </c>
    </row>
    <row r="273" spans="1:9">
      <c r="A273" s="187" t="s">
        <v>322</v>
      </c>
      <c r="B273" s="187" t="s">
        <v>164</v>
      </c>
      <c r="C273" s="187" t="s">
        <v>165</v>
      </c>
      <c r="D273" s="187" t="s">
        <v>794</v>
      </c>
      <c r="E273" s="188" t="s">
        <v>795</v>
      </c>
      <c r="F273" s="90">
        <v>89300</v>
      </c>
      <c r="G273" s="90">
        <v>172922</v>
      </c>
      <c r="H273" s="90">
        <f t="shared" si="4"/>
        <v>-83622</v>
      </c>
      <c r="I273" s="90">
        <v>854819</v>
      </c>
    </row>
    <row r="274" spans="1:9">
      <c r="A274" s="187" t="s">
        <v>322</v>
      </c>
      <c r="B274" s="187" t="s">
        <v>164</v>
      </c>
      <c r="C274" s="187" t="s">
        <v>165</v>
      </c>
      <c r="D274" s="187" t="s">
        <v>757</v>
      </c>
      <c r="E274" s="188" t="s">
        <v>758</v>
      </c>
      <c r="F274" s="90">
        <v>0</v>
      </c>
      <c r="G274" s="90">
        <v>0</v>
      </c>
      <c r="H274" s="90">
        <f t="shared" si="4"/>
        <v>0</v>
      </c>
      <c r="I274" s="90">
        <v>630</v>
      </c>
    </row>
    <row r="275" spans="1:9">
      <c r="A275" s="187" t="s">
        <v>322</v>
      </c>
      <c r="B275" s="187" t="s">
        <v>164</v>
      </c>
      <c r="C275" s="187" t="s">
        <v>165</v>
      </c>
      <c r="D275" s="187" t="s">
        <v>759</v>
      </c>
      <c r="E275" s="188" t="s">
        <v>1203</v>
      </c>
      <c r="F275" s="190">
        <v>200000</v>
      </c>
      <c r="G275" s="190">
        <v>67679</v>
      </c>
      <c r="H275" s="90">
        <f t="shared" si="4"/>
        <v>132321</v>
      </c>
      <c r="I275" s="190">
        <v>398014</v>
      </c>
    </row>
    <row r="276" spans="1:9">
      <c r="A276" s="187" t="s">
        <v>322</v>
      </c>
      <c r="B276" s="187" t="s">
        <v>164</v>
      </c>
      <c r="C276" s="187" t="s">
        <v>165</v>
      </c>
      <c r="D276" s="187" t="s">
        <v>760</v>
      </c>
      <c r="E276" s="188" t="s">
        <v>761</v>
      </c>
      <c r="F276" s="190">
        <v>7903</v>
      </c>
      <c r="G276" s="190">
        <v>7852</v>
      </c>
      <c r="H276" s="90">
        <f t="shared" si="4"/>
        <v>51</v>
      </c>
      <c r="I276" s="190">
        <v>24</v>
      </c>
    </row>
    <row r="277" spans="1:9">
      <c r="A277" s="187" t="s">
        <v>322</v>
      </c>
      <c r="B277" s="187" t="s">
        <v>164</v>
      </c>
      <c r="C277" s="187" t="s">
        <v>165</v>
      </c>
      <c r="D277" s="187" t="s">
        <v>472</v>
      </c>
      <c r="E277" s="188" t="s">
        <v>563</v>
      </c>
      <c r="F277" s="190">
        <v>314000</v>
      </c>
      <c r="G277" s="190">
        <v>990676</v>
      </c>
      <c r="H277" s="90">
        <f t="shared" si="4"/>
        <v>-676676</v>
      </c>
      <c r="I277" s="190">
        <v>1322542</v>
      </c>
    </row>
    <row r="278" spans="1:9">
      <c r="A278" s="187" t="s">
        <v>322</v>
      </c>
      <c r="B278" s="187" t="s">
        <v>164</v>
      </c>
      <c r="C278" s="187" t="s">
        <v>165</v>
      </c>
      <c r="D278" s="187" t="s">
        <v>473</v>
      </c>
      <c r="E278" s="188" t="s">
        <v>158</v>
      </c>
      <c r="F278" s="190">
        <v>2177</v>
      </c>
      <c r="G278" s="190">
        <v>2744</v>
      </c>
      <c r="H278" s="90">
        <f t="shared" si="4"/>
        <v>-567</v>
      </c>
      <c r="I278" s="190">
        <v>1485</v>
      </c>
    </row>
    <row r="279" spans="1:9">
      <c r="A279" s="187" t="s">
        <v>322</v>
      </c>
      <c r="B279" s="187" t="s">
        <v>164</v>
      </c>
      <c r="C279" s="187" t="s">
        <v>182</v>
      </c>
      <c r="D279" s="187" t="s">
        <v>685</v>
      </c>
      <c r="E279" s="188" t="s">
        <v>686</v>
      </c>
      <c r="F279" s="190">
        <v>142003</v>
      </c>
      <c r="G279" s="190">
        <v>100965</v>
      </c>
      <c r="H279" s="90">
        <f t="shared" si="4"/>
        <v>41038</v>
      </c>
      <c r="I279" s="190">
        <v>179403</v>
      </c>
    </row>
    <row r="280" spans="1:9">
      <c r="A280" s="187" t="s">
        <v>322</v>
      </c>
      <c r="B280" s="187" t="s">
        <v>164</v>
      </c>
      <c r="C280" s="187" t="s">
        <v>182</v>
      </c>
      <c r="D280" s="187" t="s">
        <v>687</v>
      </c>
      <c r="E280" s="188" t="s">
        <v>688</v>
      </c>
      <c r="F280" s="190">
        <v>134589</v>
      </c>
      <c r="G280" s="190">
        <v>61566</v>
      </c>
      <c r="H280" s="90">
        <f t="shared" si="4"/>
        <v>73023</v>
      </c>
      <c r="I280" s="190">
        <v>33233</v>
      </c>
    </row>
    <row r="281" spans="1:9">
      <c r="A281" s="187" t="s">
        <v>322</v>
      </c>
      <c r="B281" s="187" t="s">
        <v>164</v>
      </c>
      <c r="C281" s="187" t="s">
        <v>182</v>
      </c>
      <c r="D281" s="187" t="s">
        <v>689</v>
      </c>
      <c r="E281" s="188" t="s">
        <v>690</v>
      </c>
      <c r="F281" s="190">
        <v>82080</v>
      </c>
      <c r="G281" s="190">
        <v>56315</v>
      </c>
      <c r="H281" s="90">
        <f t="shared" si="4"/>
        <v>25765</v>
      </c>
      <c r="I281" s="190">
        <v>95773</v>
      </c>
    </row>
    <row r="282" spans="1:9">
      <c r="A282" s="187" t="s">
        <v>322</v>
      </c>
      <c r="B282" s="187" t="s">
        <v>164</v>
      </c>
      <c r="C282" s="187" t="s">
        <v>182</v>
      </c>
      <c r="D282" s="187" t="s">
        <v>691</v>
      </c>
      <c r="E282" s="188" t="s">
        <v>690</v>
      </c>
      <c r="F282" s="190">
        <v>405321</v>
      </c>
      <c r="G282" s="190">
        <v>176006</v>
      </c>
      <c r="H282" s="90">
        <f t="shared" si="4"/>
        <v>229315</v>
      </c>
      <c r="I282" s="190">
        <v>1349122</v>
      </c>
    </row>
    <row r="283" spans="1:9">
      <c r="A283" s="187" t="s">
        <v>322</v>
      </c>
      <c r="B283" s="187" t="s">
        <v>164</v>
      </c>
      <c r="C283" s="187" t="s">
        <v>182</v>
      </c>
      <c r="D283" s="187" t="s">
        <v>692</v>
      </c>
      <c r="E283" s="188" t="s">
        <v>693</v>
      </c>
      <c r="F283" s="190">
        <v>1126459</v>
      </c>
      <c r="G283" s="190">
        <v>1123319</v>
      </c>
      <c r="H283" s="90">
        <f t="shared" si="4"/>
        <v>3140</v>
      </c>
      <c r="I283" s="190">
        <v>1136320</v>
      </c>
    </row>
    <row r="284" spans="1:9">
      <c r="A284" s="187" t="s">
        <v>322</v>
      </c>
      <c r="B284" s="187" t="s">
        <v>164</v>
      </c>
      <c r="C284" s="187" t="s">
        <v>182</v>
      </c>
      <c r="D284" s="187" t="s">
        <v>694</v>
      </c>
      <c r="E284" s="188" t="s">
        <v>965</v>
      </c>
      <c r="F284" s="190">
        <v>55598</v>
      </c>
      <c r="G284" s="190">
        <v>46276</v>
      </c>
      <c r="H284" s="90">
        <f t="shared" si="4"/>
        <v>9322</v>
      </c>
      <c r="I284" s="190">
        <v>113642</v>
      </c>
    </row>
    <row r="285" spans="1:9">
      <c r="A285" s="187" t="s">
        <v>322</v>
      </c>
      <c r="B285" s="187" t="s">
        <v>164</v>
      </c>
      <c r="C285" s="187" t="s">
        <v>182</v>
      </c>
      <c r="D285" s="187" t="s">
        <v>762</v>
      </c>
      <c r="E285" s="188" t="s">
        <v>763</v>
      </c>
      <c r="F285" s="190">
        <v>481147</v>
      </c>
      <c r="G285" s="190">
        <v>698748</v>
      </c>
      <c r="H285" s="90">
        <f t="shared" si="4"/>
        <v>-217601</v>
      </c>
      <c r="I285" s="190">
        <v>383854</v>
      </c>
    </row>
    <row r="286" spans="1:9">
      <c r="A286" s="187" t="s">
        <v>322</v>
      </c>
      <c r="B286" s="187" t="s">
        <v>164</v>
      </c>
      <c r="C286" s="187" t="s">
        <v>182</v>
      </c>
      <c r="D286" s="187" t="s">
        <v>695</v>
      </c>
      <c r="E286" s="188" t="s">
        <v>966</v>
      </c>
      <c r="F286" s="190">
        <v>88535</v>
      </c>
      <c r="G286" s="190">
        <v>44075</v>
      </c>
      <c r="H286" s="90">
        <f t="shared" si="4"/>
        <v>44460</v>
      </c>
      <c r="I286" s="190">
        <v>124575</v>
      </c>
    </row>
    <row r="287" spans="1:9">
      <c r="A287" s="187" t="s">
        <v>322</v>
      </c>
      <c r="B287" s="187" t="s">
        <v>164</v>
      </c>
      <c r="C287" s="187" t="s">
        <v>182</v>
      </c>
      <c r="D287" s="187" t="s">
        <v>696</v>
      </c>
      <c r="E287" s="188" t="s">
        <v>967</v>
      </c>
      <c r="F287" s="190">
        <v>19679</v>
      </c>
      <c r="G287" s="190">
        <v>10488</v>
      </c>
      <c r="H287" s="90">
        <f t="shared" si="4"/>
        <v>9191</v>
      </c>
      <c r="I287" s="190">
        <v>37324</v>
      </c>
    </row>
    <row r="288" spans="1:9">
      <c r="A288" s="187" t="s">
        <v>322</v>
      </c>
      <c r="B288" s="187" t="s">
        <v>164</v>
      </c>
      <c r="C288" s="187" t="s">
        <v>182</v>
      </c>
      <c r="D288" s="187" t="s">
        <v>764</v>
      </c>
      <c r="E288" s="188" t="s">
        <v>968</v>
      </c>
      <c r="F288" s="190">
        <v>500</v>
      </c>
      <c r="G288" s="190">
        <v>0</v>
      </c>
      <c r="H288" s="190">
        <f t="shared" si="4"/>
        <v>500</v>
      </c>
      <c r="I288" s="190">
        <v>1552</v>
      </c>
    </row>
    <row r="289" spans="1:9">
      <c r="A289" s="187" t="s">
        <v>322</v>
      </c>
      <c r="B289" s="187" t="s">
        <v>164</v>
      </c>
      <c r="C289" s="187" t="s">
        <v>182</v>
      </c>
      <c r="D289" s="187" t="s">
        <v>697</v>
      </c>
      <c r="E289" s="188" t="s">
        <v>698</v>
      </c>
      <c r="F289" s="190">
        <v>542941</v>
      </c>
      <c r="G289" s="190">
        <v>45245</v>
      </c>
      <c r="H289" s="190">
        <f t="shared" si="4"/>
        <v>497696</v>
      </c>
      <c r="I289" s="190">
        <v>97003</v>
      </c>
    </row>
    <row r="290" spans="1:9">
      <c r="A290" s="187" t="s">
        <v>322</v>
      </c>
      <c r="B290" s="187" t="s">
        <v>164</v>
      </c>
      <c r="C290" s="187" t="s">
        <v>182</v>
      </c>
      <c r="D290" s="187" t="s">
        <v>765</v>
      </c>
      <c r="E290" s="188" t="s">
        <v>969</v>
      </c>
      <c r="F290" s="190">
        <v>4118</v>
      </c>
      <c r="G290" s="190">
        <v>1326</v>
      </c>
      <c r="H290" s="190">
        <f t="shared" si="4"/>
        <v>2792</v>
      </c>
      <c r="I290" s="190">
        <v>7975</v>
      </c>
    </row>
    <row r="291" spans="1:9">
      <c r="A291" s="187" t="s">
        <v>322</v>
      </c>
      <c r="B291" s="187" t="s">
        <v>164</v>
      </c>
      <c r="C291" s="187" t="s">
        <v>182</v>
      </c>
      <c r="D291" s="187" t="s">
        <v>766</v>
      </c>
      <c r="E291" s="188" t="s">
        <v>970</v>
      </c>
      <c r="F291" s="190">
        <v>1500</v>
      </c>
      <c r="G291" s="190">
        <v>29461</v>
      </c>
      <c r="H291" s="190">
        <f t="shared" si="4"/>
        <v>-27961</v>
      </c>
      <c r="I291" s="190">
        <v>12280</v>
      </c>
    </row>
    <row r="292" spans="1:9">
      <c r="A292" s="187" t="s">
        <v>322</v>
      </c>
      <c r="B292" s="187" t="s">
        <v>164</v>
      </c>
      <c r="C292" s="187" t="s">
        <v>182</v>
      </c>
      <c r="D292" s="187" t="s">
        <v>1364</v>
      </c>
      <c r="E292" s="188" t="s">
        <v>1365</v>
      </c>
      <c r="F292" s="190">
        <v>1000</v>
      </c>
      <c r="G292" s="190">
        <v>0</v>
      </c>
      <c r="H292" s="190">
        <f t="shared" si="4"/>
        <v>1000</v>
      </c>
      <c r="I292" s="190">
        <v>813</v>
      </c>
    </row>
    <row r="293" spans="1:9">
      <c r="A293" s="187" t="s">
        <v>322</v>
      </c>
      <c r="B293" s="187" t="s">
        <v>164</v>
      </c>
      <c r="C293" s="187" t="s">
        <v>182</v>
      </c>
      <c r="D293" s="187" t="s">
        <v>699</v>
      </c>
      <c r="E293" s="188" t="s">
        <v>971</v>
      </c>
      <c r="F293" s="190">
        <v>71911</v>
      </c>
      <c r="G293" s="190">
        <v>47897</v>
      </c>
      <c r="H293" s="190">
        <f t="shared" si="4"/>
        <v>24014</v>
      </c>
      <c r="I293" s="190">
        <v>60539</v>
      </c>
    </row>
    <row r="294" spans="1:9">
      <c r="A294" s="187" t="s">
        <v>322</v>
      </c>
      <c r="B294" s="187" t="s">
        <v>164</v>
      </c>
      <c r="C294" s="187" t="s">
        <v>321</v>
      </c>
      <c r="D294" s="187" t="s">
        <v>1204</v>
      </c>
      <c r="E294" s="188" t="s">
        <v>1205</v>
      </c>
      <c r="F294" s="190">
        <v>55000</v>
      </c>
      <c r="G294" s="190">
        <v>69932</v>
      </c>
      <c r="H294" s="190">
        <f t="shared" si="4"/>
        <v>-14932</v>
      </c>
      <c r="I294" s="190">
        <v>10817</v>
      </c>
    </row>
    <row r="295" spans="1:9">
      <c r="A295" s="187" t="s">
        <v>322</v>
      </c>
      <c r="B295" s="187" t="s">
        <v>164</v>
      </c>
      <c r="C295" s="187" t="s">
        <v>321</v>
      </c>
      <c r="D295" s="187" t="s">
        <v>700</v>
      </c>
      <c r="E295" s="188" t="s">
        <v>701</v>
      </c>
      <c r="F295" s="190">
        <v>151143</v>
      </c>
      <c r="G295" s="190">
        <v>154578</v>
      </c>
      <c r="H295" s="190">
        <f t="shared" si="4"/>
        <v>-3435</v>
      </c>
      <c r="I295" s="190">
        <v>246033</v>
      </c>
    </row>
    <row r="296" spans="1:9">
      <c r="A296" s="187" t="s">
        <v>322</v>
      </c>
      <c r="B296" s="187" t="s">
        <v>164</v>
      </c>
      <c r="C296" s="187" t="s">
        <v>321</v>
      </c>
      <c r="D296" s="187" t="s">
        <v>702</v>
      </c>
      <c r="E296" s="188" t="s">
        <v>703</v>
      </c>
      <c r="F296" s="190">
        <v>290564</v>
      </c>
      <c r="G296" s="190">
        <v>376203</v>
      </c>
      <c r="H296" s="190">
        <f t="shared" si="4"/>
        <v>-85639</v>
      </c>
      <c r="I296" s="190">
        <v>374993</v>
      </c>
    </row>
    <row r="297" spans="1:9">
      <c r="A297" s="187" t="s">
        <v>322</v>
      </c>
      <c r="B297" s="187" t="s">
        <v>164</v>
      </c>
      <c r="C297" s="187" t="s">
        <v>321</v>
      </c>
      <c r="D297" s="187" t="s">
        <v>704</v>
      </c>
      <c r="E297" s="188" t="s">
        <v>705</v>
      </c>
      <c r="F297" s="190">
        <v>13005</v>
      </c>
      <c r="G297" s="190">
        <v>722</v>
      </c>
      <c r="H297" s="190">
        <f t="shared" si="4"/>
        <v>12283</v>
      </c>
      <c r="I297" s="190">
        <v>1831</v>
      </c>
    </row>
    <row r="298" spans="1:9">
      <c r="A298" s="187" t="s">
        <v>322</v>
      </c>
      <c r="B298" s="187" t="s">
        <v>164</v>
      </c>
      <c r="C298" s="187" t="s">
        <v>321</v>
      </c>
      <c r="D298" s="187" t="s">
        <v>706</v>
      </c>
      <c r="E298" s="188" t="s">
        <v>707</v>
      </c>
      <c r="F298" s="190">
        <v>152020</v>
      </c>
      <c r="G298" s="190">
        <v>107730</v>
      </c>
      <c r="H298" s="190">
        <f t="shared" si="4"/>
        <v>44290</v>
      </c>
      <c r="I298" s="190">
        <v>111155</v>
      </c>
    </row>
    <row r="299" spans="1:9">
      <c r="A299" s="187" t="s">
        <v>322</v>
      </c>
      <c r="B299" s="187" t="s">
        <v>164</v>
      </c>
      <c r="C299" s="187" t="s">
        <v>321</v>
      </c>
      <c r="D299" s="187" t="s">
        <v>708</v>
      </c>
      <c r="E299" s="188" t="s">
        <v>709</v>
      </c>
      <c r="F299" s="190">
        <v>892840</v>
      </c>
      <c r="G299" s="190">
        <v>1161304</v>
      </c>
      <c r="H299" s="190">
        <f t="shared" si="4"/>
        <v>-268464</v>
      </c>
      <c r="I299" s="190">
        <v>1259345</v>
      </c>
    </row>
    <row r="300" spans="1:9">
      <c r="A300" s="187" t="s">
        <v>322</v>
      </c>
      <c r="B300" s="187" t="s">
        <v>164</v>
      </c>
      <c r="C300" s="187" t="s">
        <v>321</v>
      </c>
      <c r="D300" s="187" t="s">
        <v>710</v>
      </c>
      <c r="E300" s="188" t="s">
        <v>711</v>
      </c>
      <c r="F300" s="190">
        <v>3141650</v>
      </c>
      <c r="G300" s="190">
        <v>2592650</v>
      </c>
      <c r="H300" s="190">
        <f t="shared" si="4"/>
        <v>549000</v>
      </c>
      <c r="I300" s="190">
        <v>4819732</v>
      </c>
    </row>
    <row r="301" spans="1:9">
      <c r="A301" s="187" t="s">
        <v>322</v>
      </c>
      <c r="B301" s="187" t="s">
        <v>164</v>
      </c>
      <c r="C301" s="187" t="s">
        <v>321</v>
      </c>
      <c r="D301" s="187" t="s">
        <v>712</v>
      </c>
      <c r="E301" s="188" t="s">
        <v>157</v>
      </c>
      <c r="F301" s="190">
        <v>936110</v>
      </c>
      <c r="G301" s="190">
        <v>1268882</v>
      </c>
      <c r="H301" s="190">
        <f t="shared" si="4"/>
        <v>-332772</v>
      </c>
      <c r="I301" s="190">
        <v>1500410</v>
      </c>
    </row>
    <row r="302" spans="1:9">
      <c r="A302" s="187" t="s">
        <v>322</v>
      </c>
      <c r="B302" s="187" t="s">
        <v>164</v>
      </c>
      <c r="C302" s="187" t="s">
        <v>321</v>
      </c>
      <c r="D302" s="187" t="s">
        <v>713</v>
      </c>
      <c r="E302" s="188" t="s">
        <v>714</v>
      </c>
      <c r="F302" s="190">
        <v>784820</v>
      </c>
      <c r="G302" s="190">
        <v>877984</v>
      </c>
      <c r="H302" s="190">
        <f t="shared" si="4"/>
        <v>-93164</v>
      </c>
      <c r="I302" s="190">
        <v>979151</v>
      </c>
    </row>
    <row r="303" spans="1:9">
      <c r="A303" s="187" t="s">
        <v>322</v>
      </c>
      <c r="B303" s="187" t="s">
        <v>164</v>
      </c>
      <c r="C303" s="187" t="s">
        <v>321</v>
      </c>
      <c r="D303" s="187" t="s">
        <v>767</v>
      </c>
      <c r="E303" s="188" t="s">
        <v>768</v>
      </c>
      <c r="F303" s="190">
        <v>6160</v>
      </c>
      <c r="G303" s="190">
        <v>1157</v>
      </c>
      <c r="H303" s="190">
        <f t="shared" si="4"/>
        <v>5003</v>
      </c>
      <c r="I303" s="190">
        <v>5230</v>
      </c>
    </row>
    <row r="304" spans="1:9">
      <c r="A304" s="187" t="s">
        <v>322</v>
      </c>
      <c r="B304" s="187" t="s">
        <v>164</v>
      </c>
      <c r="C304" s="187" t="s">
        <v>321</v>
      </c>
      <c r="D304" s="187" t="s">
        <v>715</v>
      </c>
      <c r="E304" s="188" t="s">
        <v>716</v>
      </c>
      <c r="F304" s="190">
        <v>0</v>
      </c>
      <c r="G304" s="190">
        <v>32</v>
      </c>
      <c r="H304" s="190">
        <f t="shared" si="4"/>
        <v>-32</v>
      </c>
      <c r="I304" s="190">
        <v>551</v>
      </c>
    </row>
    <row r="305" spans="1:9">
      <c r="A305" s="187" t="s">
        <v>322</v>
      </c>
      <c r="B305" s="187" t="s">
        <v>164</v>
      </c>
      <c r="C305" s="187" t="s">
        <v>321</v>
      </c>
      <c r="D305" s="187" t="s">
        <v>717</v>
      </c>
      <c r="E305" s="188" t="s">
        <v>718</v>
      </c>
      <c r="F305" s="190">
        <v>12316</v>
      </c>
      <c r="G305" s="190">
        <v>42515</v>
      </c>
      <c r="H305" s="190">
        <f t="shared" si="4"/>
        <v>-30199</v>
      </c>
      <c r="I305" s="190">
        <v>20471</v>
      </c>
    </row>
    <row r="306" spans="1:9">
      <c r="A306" s="187" t="s">
        <v>322</v>
      </c>
      <c r="B306" s="187" t="s">
        <v>164</v>
      </c>
      <c r="C306" s="187" t="s">
        <v>321</v>
      </c>
      <c r="D306" s="187" t="s">
        <v>719</v>
      </c>
      <c r="E306" s="188" t="s">
        <v>720</v>
      </c>
      <c r="F306" s="190">
        <v>250935</v>
      </c>
      <c r="G306" s="190">
        <v>760023</v>
      </c>
      <c r="H306" s="190">
        <f t="shared" si="4"/>
        <v>-509088</v>
      </c>
      <c r="I306" s="190">
        <v>531521</v>
      </c>
    </row>
    <row r="307" spans="1:9">
      <c r="A307" s="187" t="s">
        <v>322</v>
      </c>
      <c r="B307" s="187" t="s">
        <v>164</v>
      </c>
      <c r="C307" s="187" t="s">
        <v>321</v>
      </c>
      <c r="D307" s="187" t="s">
        <v>721</v>
      </c>
      <c r="E307" s="188" t="s">
        <v>722</v>
      </c>
      <c r="F307" s="190">
        <v>100000</v>
      </c>
      <c r="G307" s="190">
        <v>4372</v>
      </c>
      <c r="H307" s="190">
        <f t="shared" si="4"/>
        <v>95628</v>
      </c>
      <c r="I307" s="190">
        <v>0</v>
      </c>
    </row>
    <row r="308" spans="1:9">
      <c r="A308" s="187" t="s">
        <v>322</v>
      </c>
      <c r="B308" s="187" t="s">
        <v>164</v>
      </c>
      <c r="C308" s="187" t="s">
        <v>321</v>
      </c>
      <c r="D308" s="187" t="s">
        <v>723</v>
      </c>
      <c r="E308" s="188" t="s">
        <v>724</v>
      </c>
      <c r="F308" s="90">
        <v>131341</v>
      </c>
      <c r="G308" s="90">
        <v>109604</v>
      </c>
      <c r="H308" s="90">
        <f t="shared" si="4"/>
        <v>21737</v>
      </c>
      <c r="I308" s="90">
        <v>152647</v>
      </c>
    </row>
    <row r="309" spans="1:9">
      <c r="A309" s="187" t="s">
        <v>322</v>
      </c>
      <c r="B309" s="187" t="s">
        <v>164</v>
      </c>
      <c r="C309" s="187" t="s">
        <v>321</v>
      </c>
      <c r="D309" s="187" t="s">
        <v>1434</v>
      </c>
      <c r="E309" s="188" t="s">
        <v>1463</v>
      </c>
      <c r="F309" s="90">
        <v>19700</v>
      </c>
      <c r="G309" s="90"/>
      <c r="H309" s="90">
        <f t="shared" si="4"/>
        <v>19700</v>
      </c>
      <c r="I309" s="90">
        <v>0</v>
      </c>
    </row>
    <row r="310" spans="1:9">
      <c r="A310" s="187" t="s">
        <v>322</v>
      </c>
      <c r="B310" s="187" t="s">
        <v>164</v>
      </c>
      <c r="C310" s="187" t="s">
        <v>321</v>
      </c>
      <c r="D310" s="187" t="s">
        <v>1366</v>
      </c>
      <c r="E310" s="188" t="s">
        <v>1367</v>
      </c>
      <c r="F310" s="90">
        <v>0</v>
      </c>
      <c r="G310" s="90">
        <v>0</v>
      </c>
      <c r="H310" s="90">
        <f t="shared" si="4"/>
        <v>0</v>
      </c>
      <c r="I310" s="90">
        <v>2500</v>
      </c>
    </row>
    <row r="311" spans="1:9">
      <c r="A311" s="187" t="s">
        <v>322</v>
      </c>
      <c r="B311" s="187" t="s">
        <v>164</v>
      </c>
      <c r="C311" s="187" t="s">
        <v>321</v>
      </c>
      <c r="D311" s="187" t="s">
        <v>1368</v>
      </c>
      <c r="E311" s="188" t="s">
        <v>1369</v>
      </c>
      <c r="F311" s="90">
        <v>5000000</v>
      </c>
      <c r="G311" s="90">
        <v>3745006</v>
      </c>
      <c r="H311" s="90">
        <f t="shared" si="4"/>
        <v>1254994</v>
      </c>
      <c r="I311" s="90">
        <v>6814629</v>
      </c>
    </row>
    <row r="312" spans="1:9">
      <c r="A312" s="187" t="s">
        <v>322</v>
      </c>
      <c r="B312" s="187" t="s">
        <v>164</v>
      </c>
      <c r="C312" s="187" t="s">
        <v>321</v>
      </c>
      <c r="D312" s="187" t="s">
        <v>1370</v>
      </c>
      <c r="E312" s="188" t="s">
        <v>1371</v>
      </c>
      <c r="F312" s="90">
        <v>0</v>
      </c>
      <c r="G312" s="90">
        <v>15781</v>
      </c>
      <c r="H312" s="90">
        <f t="shared" si="4"/>
        <v>-15781</v>
      </c>
      <c r="I312" s="90">
        <v>1985000</v>
      </c>
    </row>
    <row r="313" spans="1:9">
      <c r="A313" s="187" t="s">
        <v>322</v>
      </c>
      <c r="B313" s="187" t="s">
        <v>164</v>
      </c>
      <c r="C313" s="187" t="s">
        <v>321</v>
      </c>
      <c r="D313" s="187" t="s">
        <v>1372</v>
      </c>
      <c r="E313" s="188" t="s">
        <v>1373</v>
      </c>
      <c r="F313" s="90">
        <v>100000</v>
      </c>
      <c r="G313" s="90">
        <v>0</v>
      </c>
      <c r="H313" s="90">
        <f t="shared" si="4"/>
        <v>100000</v>
      </c>
      <c r="I313" s="90">
        <v>700000</v>
      </c>
    </row>
    <row r="314" spans="1:9">
      <c r="A314" s="187" t="s">
        <v>322</v>
      </c>
      <c r="B314" s="187" t="s">
        <v>164</v>
      </c>
      <c r="C314" s="187" t="s">
        <v>321</v>
      </c>
      <c r="D314" s="187" t="s">
        <v>473</v>
      </c>
      <c r="E314" s="188" t="s">
        <v>158</v>
      </c>
      <c r="F314" s="90">
        <v>203892</v>
      </c>
      <c r="G314" s="90">
        <v>142799</v>
      </c>
      <c r="H314" s="90">
        <f t="shared" si="4"/>
        <v>61093</v>
      </c>
      <c r="I314" s="90">
        <v>428427</v>
      </c>
    </row>
    <row r="315" spans="1:9">
      <c r="A315" s="187" t="s">
        <v>322</v>
      </c>
      <c r="B315" s="187" t="s">
        <v>164</v>
      </c>
      <c r="C315" s="187" t="s">
        <v>335</v>
      </c>
      <c r="D315" s="187" t="s">
        <v>796</v>
      </c>
      <c r="E315" s="188" t="s">
        <v>972</v>
      </c>
      <c r="F315" s="90">
        <v>0</v>
      </c>
      <c r="G315" s="90">
        <v>0</v>
      </c>
      <c r="H315" s="90">
        <f t="shared" si="4"/>
        <v>0</v>
      </c>
      <c r="I315" s="90">
        <v>0</v>
      </c>
    </row>
    <row r="316" spans="1:9">
      <c r="A316" s="187" t="s">
        <v>322</v>
      </c>
      <c r="B316" s="187" t="s">
        <v>164</v>
      </c>
      <c r="C316" s="187" t="s">
        <v>335</v>
      </c>
      <c r="D316" s="187" t="s">
        <v>1206</v>
      </c>
      <c r="E316" s="188" t="s">
        <v>1207</v>
      </c>
      <c r="F316" s="90">
        <v>15500</v>
      </c>
      <c r="G316" s="90">
        <v>12174</v>
      </c>
      <c r="H316" s="90">
        <f t="shared" si="4"/>
        <v>3326</v>
      </c>
      <c r="I316" s="90">
        <v>4875</v>
      </c>
    </row>
    <row r="317" spans="1:9">
      <c r="A317" s="187" t="s">
        <v>322</v>
      </c>
      <c r="B317" s="187" t="s">
        <v>164</v>
      </c>
      <c r="C317" s="187" t="s">
        <v>335</v>
      </c>
      <c r="D317" s="187" t="s">
        <v>473</v>
      </c>
      <c r="E317" s="188" t="s">
        <v>158</v>
      </c>
      <c r="F317" s="90">
        <v>46602</v>
      </c>
      <c r="G317" s="90">
        <v>5179</v>
      </c>
      <c r="H317" s="90">
        <f t="shared" si="4"/>
        <v>41423</v>
      </c>
      <c r="I317" s="90">
        <v>51113</v>
      </c>
    </row>
    <row r="318" spans="1:9">
      <c r="A318" s="187" t="s">
        <v>322</v>
      </c>
      <c r="B318" s="187" t="s">
        <v>164</v>
      </c>
      <c r="C318" s="187" t="s">
        <v>397</v>
      </c>
      <c r="D318" s="187" t="s">
        <v>471</v>
      </c>
      <c r="E318" s="188" t="s">
        <v>562</v>
      </c>
      <c r="F318" s="90">
        <v>0</v>
      </c>
      <c r="G318" s="90">
        <v>0</v>
      </c>
      <c r="H318" s="90">
        <f t="shared" si="4"/>
        <v>0</v>
      </c>
      <c r="I318" s="90">
        <v>1556</v>
      </c>
    </row>
    <row r="319" spans="1:9">
      <c r="A319" s="187" t="s">
        <v>322</v>
      </c>
      <c r="B319" s="187" t="s">
        <v>164</v>
      </c>
      <c r="C319" s="187" t="s">
        <v>397</v>
      </c>
      <c r="D319" s="187" t="s">
        <v>473</v>
      </c>
      <c r="E319" s="188" t="s">
        <v>158</v>
      </c>
      <c r="F319" s="90">
        <v>0</v>
      </c>
      <c r="G319" s="90">
        <v>0</v>
      </c>
      <c r="H319" s="90">
        <f t="shared" si="4"/>
        <v>0</v>
      </c>
      <c r="I319" s="90">
        <v>298</v>
      </c>
    </row>
    <row r="320" spans="1:9">
      <c r="A320" s="187" t="s">
        <v>322</v>
      </c>
      <c r="B320" s="187" t="s">
        <v>321</v>
      </c>
      <c r="C320" s="187" t="s">
        <v>165</v>
      </c>
      <c r="D320" s="187" t="s">
        <v>474</v>
      </c>
      <c r="E320" s="188" t="s">
        <v>564</v>
      </c>
      <c r="F320" s="90">
        <v>0</v>
      </c>
      <c r="G320" s="90">
        <v>0</v>
      </c>
      <c r="H320" s="90">
        <f t="shared" si="4"/>
        <v>0</v>
      </c>
      <c r="I320" s="90">
        <v>49</v>
      </c>
    </row>
    <row r="321" spans="1:9">
      <c r="A321" s="187" t="s">
        <v>322</v>
      </c>
      <c r="B321" s="187" t="s">
        <v>321</v>
      </c>
      <c r="C321" s="187" t="s">
        <v>165</v>
      </c>
      <c r="D321" s="187" t="s">
        <v>475</v>
      </c>
      <c r="E321" s="188" t="s">
        <v>565</v>
      </c>
      <c r="F321" s="90">
        <v>136</v>
      </c>
      <c r="G321" s="90">
        <v>79619</v>
      </c>
      <c r="H321" s="90">
        <f t="shared" si="4"/>
        <v>-79483</v>
      </c>
      <c r="I321" s="90">
        <v>176440</v>
      </c>
    </row>
    <row r="322" spans="1:9">
      <c r="A322" s="187" t="s">
        <v>322</v>
      </c>
      <c r="B322" s="187" t="s">
        <v>321</v>
      </c>
      <c r="C322" s="187" t="s">
        <v>165</v>
      </c>
      <c r="D322" s="187" t="s">
        <v>636</v>
      </c>
      <c r="E322" s="188" t="s">
        <v>637</v>
      </c>
      <c r="F322" s="90">
        <v>0</v>
      </c>
      <c r="G322" s="90">
        <v>0</v>
      </c>
      <c r="H322" s="90">
        <f t="shared" si="4"/>
        <v>0</v>
      </c>
      <c r="I322" s="90">
        <v>3950</v>
      </c>
    </row>
    <row r="323" spans="1:9">
      <c r="A323" s="187" t="s">
        <v>322</v>
      </c>
      <c r="B323" s="187" t="s">
        <v>321</v>
      </c>
      <c r="C323" s="187" t="s">
        <v>165</v>
      </c>
      <c r="D323" s="187" t="s">
        <v>850</v>
      </c>
      <c r="E323" s="188" t="s">
        <v>1374</v>
      </c>
      <c r="F323" s="90">
        <v>4447837</v>
      </c>
      <c r="G323" s="90">
        <v>6154509</v>
      </c>
      <c r="H323" s="90">
        <f t="shared" si="4"/>
        <v>-1706672</v>
      </c>
      <c r="I323" s="90">
        <v>5713998</v>
      </c>
    </row>
    <row r="324" spans="1:9">
      <c r="A324" s="187" t="s">
        <v>322</v>
      </c>
      <c r="B324" s="187" t="s">
        <v>321</v>
      </c>
      <c r="C324" s="187" t="s">
        <v>165</v>
      </c>
      <c r="D324" s="187" t="s">
        <v>973</v>
      </c>
      <c r="E324" s="188" t="s">
        <v>1374</v>
      </c>
      <c r="F324" s="90">
        <v>470553</v>
      </c>
      <c r="G324" s="90">
        <v>198159</v>
      </c>
      <c r="H324" s="90">
        <f t="shared" si="4"/>
        <v>272394</v>
      </c>
      <c r="I324" s="90">
        <v>213373</v>
      </c>
    </row>
    <row r="325" spans="1:9">
      <c r="A325" s="187" t="s">
        <v>322</v>
      </c>
      <c r="B325" s="187" t="s">
        <v>321</v>
      </c>
      <c r="C325" s="187" t="s">
        <v>165</v>
      </c>
      <c r="D325" s="187" t="s">
        <v>851</v>
      </c>
      <c r="E325" s="188" t="s">
        <v>1374</v>
      </c>
      <c r="F325" s="90">
        <v>203029</v>
      </c>
      <c r="G325" s="90">
        <v>95619</v>
      </c>
      <c r="H325" s="90">
        <f t="shared" si="4"/>
        <v>107410</v>
      </c>
      <c r="I325" s="90">
        <v>802791</v>
      </c>
    </row>
    <row r="326" spans="1:9">
      <c r="A326" s="187" t="s">
        <v>322</v>
      </c>
      <c r="B326" s="187" t="s">
        <v>321</v>
      </c>
      <c r="C326" s="187" t="s">
        <v>165</v>
      </c>
      <c r="D326" s="187" t="s">
        <v>974</v>
      </c>
      <c r="E326" s="188" t="s">
        <v>1374</v>
      </c>
      <c r="F326" s="90">
        <v>90907</v>
      </c>
      <c r="G326" s="90">
        <v>166793</v>
      </c>
      <c r="H326" s="90">
        <f t="shared" ref="H326:H389" si="5">F326-G326</f>
        <v>-75886</v>
      </c>
      <c r="I326" s="90">
        <v>83705</v>
      </c>
    </row>
    <row r="327" spans="1:9">
      <c r="A327" s="187" t="s">
        <v>322</v>
      </c>
      <c r="B327" s="187" t="s">
        <v>321</v>
      </c>
      <c r="C327" s="187" t="s">
        <v>165</v>
      </c>
      <c r="D327" s="187" t="s">
        <v>852</v>
      </c>
      <c r="E327" s="188" t="s">
        <v>1374</v>
      </c>
      <c r="F327" s="90">
        <v>695886</v>
      </c>
      <c r="G327" s="90">
        <v>297237</v>
      </c>
      <c r="H327" s="90">
        <f t="shared" si="5"/>
        <v>398649</v>
      </c>
      <c r="I327" s="90">
        <v>244592</v>
      </c>
    </row>
    <row r="328" spans="1:9">
      <c r="A328" s="187" t="s">
        <v>322</v>
      </c>
      <c r="B328" s="187" t="s">
        <v>321</v>
      </c>
      <c r="C328" s="187" t="s">
        <v>165</v>
      </c>
      <c r="D328" s="187" t="s">
        <v>975</v>
      </c>
      <c r="E328" s="188" t="s">
        <v>1375</v>
      </c>
      <c r="F328" s="90">
        <v>2132</v>
      </c>
      <c r="G328" s="90">
        <v>1967</v>
      </c>
      <c r="H328" s="90">
        <f t="shared" si="5"/>
        <v>165</v>
      </c>
      <c r="I328" s="90">
        <v>4193</v>
      </c>
    </row>
    <row r="329" spans="1:9">
      <c r="A329" s="187" t="s">
        <v>322</v>
      </c>
      <c r="B329" s="187" t="s">
        <v>321</v>
      </c>
      <c r="C329" s="187" t="s">
        <v>165</v>
      </c>
      <c r="D329" s="187" t="s">
        <v>1376</v>
      </c>
      <c r="E329" s="188" t="s">
        <v>1375</v>
      </c>
      <c r="F329" s="90">
        <v>1470</v>
      </c>
      <c r="G329" s="90">
        <v>1470</v>
      </c>
      <c r="H329" s="90">
        <f t="shared" si="5"/>
        <v>0</v>
      </c>
      <c r="I329" s="90">
        <v>3401</v>
      </c>
    </row>
    <row r="330" spans="1:9">
      <c r="A330" s="187" t="s">
        <v>322</v>
      </c>
      <c r="B330" s="187" t="s">
        <v>321</v>
      </c>
      <c r="C330" s="187" t="s">
        <v>165</v>
      </c>
      <c r="D330" s="187" t="s">
        <v>858</v>
      </c>
      <c r="E330" s="188" t="s">
        <v>1375</v>
      </c>
      <c r="F330" s="90">
        <v>31981</v>
      </c>
      <c r="G330" s="90">
        <v>25195</v>
      </c>
      <c r="H330" s="90">
        <f t="shared" si="5"/>
        <v>6786</v>
      </c>
      <c r="I330" s="90">
        <v>38107</v>
      </c>
    </row>
    <row r="331" spans="1:9">
      <c r="A331" s="187" t="s">
        <v>322</v>
      </c>
      <c r="B331" s="187" t="s">
        <v>321</v>
      </c>
      <c r="C331" s="187" t="s">
        <v>165</v>
      </c>
      <c r="D331" s="187" t="s">
        <v>976</v>
      </c>
      <c r="E331" s="188" t="s">
        <v>1377</v>
      </c>
      <c r="F331" s="90">
        <v>497700</v>
      </c>
      <c r="G331" s="90">
        <v>829935</v>
      </c>
      <c r="H331" s="90">
        <f t="shared" si="5"/>
        <v>-332235</v>
      </c>
      <c r="I331" s="90">
        <v>871752</v>
      </c>
    </row>
    <row r="332" spans="1:9">
      <c r="A332" s="187" t="s">
        <v>322</v>
      </c>
      <c r="B332" s="187" t="s">
        <v>321</v>
      </c>
      <c r="C332" s="187" t="s">
        <v>165</v>
      </c>
      <c r="D332" s="187" t="s">
        <v>977</v>
      </c>
      <c r="E332" s="188" t="s">
        <v>1378</v>
      </c>
      <c r="F332" s="90">
        <v>155029</v>
      </c>
      <c r="G332" s="90">
        <v>167607</v>
      </c>
      <c r="H332" s="90">
        <f t="shared" si="5"/>
        <v>-12578</v>
      </c>
      <c r="I332" s="90">
        <v>53328</v>
      </c>
    </row>
    <row r="333" spans="1:9">
      <c r="A333" s="187" t="s">
        <v>322</v>
      </c>
      <c r="B333" s="187" t="s">
        <v>321</v>
      </c>
      <c r="C333" s="187" t="s">
        <v>165</v>
      </c>
      <c r="D333" s="187" t="s">
        <v>853</v>
      </c>
      <c r="E333" s="188" t="s">
        <v>1379</v>
      </c>
      <c r="F333" s="90">
        <v>797288</v>
      </c>
      <c r="G333" s="90">
        <v>860075</v>
      </c>
      <c r="H333" s="90">
        <f t="shared" si="5"/>
        <v>-62787</v>
      </c>
      <c r="I333" s="90">
        <v>788134</v>
      </c>
    </row>
    <row r="334" spans="1:9">
      <c r="A334" s="187" t="s">
        <v>322</v>
      </c>
      <c r="B334" s="187" t="s">
        <v>321</v>
      </c>
      <c r="C334" s="187" t="s">
        <v>165</v>
      </c>
      <c r="D334" s="187" t="s">
        <v>854</v>
      </c>
      <c r="E334" s="188" t="s">
        <v>1379</v>
      </c>
      <c r="F334" s="90">
        <v>147573</v>
      </c>
      <c r="G334" s="90">
        <v>102599</v>
      </c>
      <c r="H334" s="90">
        <f t="shared" si="5"/>
        <v>44974</v>
      </c>
      <c r="I334" s="90">
        <v>194531</v>
      </c>
    </row>
    <row r="335" spans="1:9">
      <c r="A335" s="187" t="s">
        <v>322</v>
      </c>
      <c r="B335" s="187" t="s">
        <v>321</v>
      </c>
      <c r="C335" s="187" t="s">
        <v>165</v>
      </c>
      <c r="D335" s="187" t="s">
        <v>978</v>
      </c>
      <c r="E335" s="188" t="s">
        <v>1379</v>
      </c>
      <c r="F335" s="90">
        <v>104861</v>
      </c>
      <c r="G335" s="90">
        <v>17676</v>
      </c>
      <c r="H335" s="90">
        <f t="shared" si="5"/>
        <v>87185</v>
      </c>
      <c r="I335" s="90">
        <v>157375</v>
      </c>
    </row>
    <row r="336" spans="1:9">
      <c r="A336" s="187" t="s">
        <v>322</v>
      </c>
      <c r="B336" s="187" t="s">
        <v>321</v>
      </c>
      <c r="C336" s="187" t="s">
        <v>165</v>
      </c>
      <c r="D336" s="187" t="s">
        <v>979</v>
      </c>
      <c r="E336" s="188" t="s">
        <v>1379</v>
      </c>
      <c r="F336" s="90">
        <v>67530</v>
      </c>
      <c r="G336" s="90">
        <v>57627</v>
      </c>
      <c r="H336" s="90">
        <f t="shared" si="5"/>
        <v>9903</v>
      </c>
      <c r="I336" s="90">
        <v>73111</v>
      </c>
    </row>
    <row r="337" spans="1:9">
      <c r="A337" s="187" t="s">
        <v>322</v>
      </c>
      <c r="B337" s="187" t="s">
        <v>321</v>
      </c>
      <c r="C337" s="187" t="s">
        <v>165</v>
      </c>
      <c r="D337" s="187" t="s">
        <v>855</v>
      </c>
      <c r="E337" s="188" t="s">
        <v>1379</v>
      </c>
      <c r="F337" s="90">
        <v>113620</v>
      </c>
      <c r="G337" s="90">
        <v>128453</v>
      </c>
      <c r="H337" s="90">
        <f t="shared" si="5"/>
        <v>-14833</v>
      </c>
      <c r="I337" s="90">
        <v>202647</v>
      </c>
    </row>
    <row r="338" spans="1:9">
      <c r="A338" s="187" t="s">
        <v>322</v>
      </c>
      <c r="B338" s="187" t="s">
        <v>321</v>
      </c>
      <c r="C338" s="187" t="s">
        <v>165</v>
      </c>
      <c r="D338" s="187" t="s">
        <v>980</v>
      </c>
      <c r="E338" s="188" t="s">
        <v>1377</v>
      </c>
      <c r="F338" s="90">
        <v>6823</v>
      </c>
      <c r="G338" s="90">
        <v>11086</v>
      </c>
      <c r="H338" s="90">
        <f t="shared" si="5"/>
        <v>-4263</v>
      </c>
      <c r="I338" s="90">
        <v>26565</v>
      </c>
    </row>
    <row r="339" spans="1:9">
      <c r="A339" s="187" t="s">
        <v>322</v>
      </c>
      <c r="B339" s="187" t="s">
        <v>321</v>
      </c>
      <c r="C339" s="187" t="s">
        <v>165</v>
      </c>
      <c r="D339" s="187" t="s">
        <v>856</v>
      </c>
      <c r="E339" s="188" t="s">
        <v>1377</v>
      </c>
      <c r="F339" s="90">
        <v>0</v>
      </c>
      <c r="G339" s="90">
        <v>0</v>
      </c>
      <c r="H339" s="90">
        <f t="shared" si="5"/>
        <v>0</v>
      </c>
      <c r="I339" s="90">
        <v>3149</v>
      </c>
    </row>
    <row r="340" spans="1:9">
      <c r="A340" s="187" t="s">
        <v>322</v>
      </c>
      <c r="B340" s="187" t="s">
        <v>321</v>
      </c>
      <c r="C340" s="187" t="s">
        <v>165</v>
      </c>
      <c r="D340" s="187" t="s">
        <v>857</v>
      </c>
      <c r="E340" s="188" t="s">
        <v>1377</v>
      </c>
      <c r="F340" s="90">
        <v>2977</v>
      </c>
      <c r="G340" s="90">
        <v>2977</v>
      </c>
      <c r="H340" s="90">
        <f t="shared" si="5"/>
        <v>0</v>
      </c>
      <c r="I340" s="90">
        <v>0</v>
      </c>
    </row>
    <row r="341" spans="1:9">
      <c r="A341" s="187" t="s">
        <v>322</v>
      </c>
      <c r="B341" s="187" t="s">
        <v>321</v>
      </c>
      <c r="C341" s="187" t="s">
        <v>165</v>
      </c>
      <c r="D341" s="187" t="s">
        <v>981</v>
      </c>
      <c r="E341" s="188" t="s">
        <v>1377</v>
      </c>
      <c r="F341" s="90">
        <v>3932</v>
      </c>
      <c r="G341" s="90">
        <v>2932</v>
      </c>
      <c r="H341" s="90">
        <f t="shared" si="5"/>
        <v>1000</v>
      </c>
      <c r="I341" s="90">
        <v>1425</v>
      </c>
    </row>
    <row r="342" spans="1:9">
      <c r="A342" s="187" t="s">
        <v>322</v>
      </c>
      <c r="B342" s="187" t="s">
        <v>321</v>
      </c>
      <c r="C342" s="187" t="s">
        <v>165</v>
      </c>
      <c r="D342" s="187" t="s">
        <v>982</v>
      </c>
      <c r="E342" s="188" t="s">
        <v>1377</v>
      </c>
      <c r="F342" s="90">
        <v>6494</v>
      </c>
      <c r="G342" s="90">
        <v>22236</v>
      </c>
      <c r="H342" s="90">
        <f t="shared" si="5"/>
        <v>-15742</v>
      </c>
      <c r="I342" s="90">
        <v>50693</v>
      </c>
    </row>
    <row r="343" spans="1:9">
      <c r="A343" s="187" t="s">
        <v>322</v>
      </c>
      <c r="B343" s="187" t="s">
        <v>321</v>
      </c>
      <c r="C343" s="187" t="s">
        <v>165</v>
      </c>
      <c r="D343" s="187" t="s">
        <v>1380</v>
      </c>
      <c r="E343" s="188" t="s">
        <v>1374</v>
      </c>
      <c r="F343" s="90">
        <v>4021</v>
      </c>
      <c r="G343" s="90">
        <v>4320</v>
      </c>
      <c r="H343" s="90">
        <f t="shared" si="5"/>
        <v>-299</v>
      </c>
      <c r="I343" s="90">
        <v>688</v>
      </c>
    </row>
    <row r="344" spans="1:9">
      <c r="A344" s="187" t="s">
        <v>322</v>
      </c>
      <c r="B344" s="187" t="s">
        <v>321</v>
      </c>
      <c r="C344" s="187" t="s">
        <v>165</v>
      </c>
      <c r="D344" s="187" t="s">
        <v>1435</v>
      </c>
      <c r="E344" s="188" t="s">
        <v>1375</v>
      </c>
      <c r="F344" s="90">
        <v>1260</v>
      </c>
      <c r="G344" s="90">
        <v>1260</v>
      </c>
      <c r="H344" s="90">
        <f t="shared" si="5"/>
        <v>0</v>
      </c>
      <c r="I344" s="90">
        <v>0</v>
      </c>
    </row>
    <row r="345" spans="1:9">
      <c r="A345" s="187" t="s">
        <v>322</v>
      </c>
      <c r="B345" s="187" t="s">
        <v>321</v>
      </c>
      <c r="C345" s="187" t="s">
        <v>171</v>
      </c>
      <c r="D345" s="187" t="s">
        <v>475</v>
      </c>
      <c r="E345" s="188" t="s">
        <v>565</v>
      </c>
      <c r="F345" s="90">
        <v>0</v>
      </c>
      <c r="G345" s="90">
        <v>0</v>
      </c>
      <c r="H345" s="90">
        <f t="shared" si="5"/>
        <v>0</v>
      </c>
      <c r="I345" s="90">
        <v>0</v>
      </c>
    </row>
    <row r="346" spans="1:9">
      <c r="A346" s="187" t="s">
        <v>322</v>
      </c>
      <c r="B346" s="187" t="s">
        <v>321</v>
      </c>
      <c r="C346" s="187" t="s">
        <v>171</v>
      </c>
      <c r="D346" s="187" t="s">
        <v>850</v>
      </c>
      <c r="E346" s="188" t="s">
        <v>1374</v>
      </c>
      <c r="F346" s="90">
        <v>24549</v>
      </c>
      <c r="G346" s="90">
        <v>24227</v>
      </c>
      <c r="H346" s="90">
        <f t="shared" si="5"/>
        <v>322</v>
      </c>
      <c r="I346" s="90">
        <v>6544</v>
      </c>
    </row>
    <row r="347" spans="1:9">
      <c r="A347" s="187" t="s">
        <v>322</v>
      </c>
      <c r="B347" s="187" t="s">
        <v>321</v>
      </c>
      <c r="C347" s="187" t="s">
        <v>171</v>
      </c>
      <c r="D347" s="187" t="s">
        <v>973</v>
      </c>
      <c r="E347" s="188" t="s">
        <v>1374</v>
      </c>
      <c r="F347" s="90">
        <v>379</v>
      </c>
      <c r="G347" s="90">
        <v>315</v>
      </c>
      <c r="H347" s="90">
        <f t="shared" si="5"/>
        <v>64</v>
      </c>
      <c r="I347" s="90">
        <v>300</v>
      </c>
    </row>
    <row r="348" spans="1:9">
      <c r="A348" s="187" t="s">
        <v>322</v>
      </c>
      <c r="B348" s="187" t="s">
        <v>321</v>
      </c>
      <c r="C348" s="187" t="s">
        <v>171</v>
      </c>
      <c r="D348" s="187" t="s">
        <v>851</v>
      </c>
      <c r="E348" s="188" t="s">
        <v>1374</v>
      </c>
      <c r="F348" s="90">
        <v>1000</v>
      </c>
      <c r="G348" s="90">
        <v>0</v>
      </c>
      <c r="H348" s="90">
        <f t="shared" si="5"/>
        <v>1000</v>
      </c>
      <c r="I348" s="90">
        <v>907</v>
      </c>
    </row>
    <row r="349" spans="1:9">
      <c r="A349" s="187" t="s">
        <v>322</v>
      </c>
      <c r="B349" s="187" t="s">
        <v>321</v>
      </c>
      <c r="C349" s="187" t="s">
        <v>171</v>
      </c>
      <c r="D349" s="187" t="s">
        <v>974</v>
      </c>
      <c r="E349" s="188" t="s">
        <v>1374</v>
      </c>
      <c r="F349" s="90">
        <v>8715</v>
      </c>
      <c r="G349" s="90">
        <v>15839</v>
      </c>
      <c r="H349" s="90">
        <f t="shared" si="5"/>
        <v>-7124</v>
      </c>
      <c r="I349" s="90">
        <v>2825</v>
      </c>
    </row>
    <row r="350" spans="1:9">
      <c r="A350" s="187" t="s">
        <v>322</v>
      </c>
      <c r="B350" s="187" t="s">
        <v>321</v>
      </c>
      <c r="C350" s="187" t="s">
        <v>171</v>
      </c>
      <c r="D350" s="187" t="s">
        <v>852</v>
      </c>
      <c r="E350" s="188" t="s">
        <v>1374</v>
      </c>
      <c r="F350" s="90">
        <v>1471</v>
      </c>
      <c r="G350" s="90">
        <v>1390</v>
      </c>
      <c r="H350" s="90">
        <f t="shared" si="5"/>
        <v>81</v>
      </c>
      <c r="I350" s="90">
        <v>3067</v>
      </c>
    </row>
    <row r="351" spans="1:9">
      <c r="A351" s="187" t="s">
        <v>322</v>
      </c>
      <c r="B351" s="187" t="s">
        <v>321</v>
      </c>
      <c r="C351" s="187" t="s">
        <v>171</v>
      </c>
      <c r="D351" s="187" t="s">
        <v>977</v>
      </c>
      <c r="E351" s="188" t="s">
        <v>1378</v>
      </c>
      <c r="F351" s="90">
        <v>3528</v>
      </c>
      <c r="G351" s="90">
        <v>3024</v>
      </c>
      <c r="H351" s="90">
        <f t="shared" si="5"/>
        <v>504</v>
      </c>
      <c r="I351" s="90">
        <v>2400</v>
      </c>
    </row>
    <row r="352" spans="1:9">
      <c r="A352" s="187" t="s">
        <v>322</v>
      </c>
      <c r="B352" s="187" t="s">
        <v>321</v>
      </c>
      <c r="C352" s="187" t="s">
        <v>171</v>
      </c>
      <c r="D352" s="187" t="s">
        <v>853</v>
      </c>
      <c r="E352" s="188" t="s">
        <v>1379</v>
      </c>
      <c r="F352" s="90">
        <v>45577</v>
      </c>
      <c r="G352" s="90">
        <v>17980</v>
      </c>
      <c r="H352" s="90">
        <f t="shared" si="5"/>
        <v>27597</v>
      </c>
      <c r="I352" s="90">
        <v>10640</v>
      </c>
    </row>
    <row r="353" spans="1:9">
      <c r="A353" s="187" t="s">
        <v>322</v>
      </c>
      <c r="B353" s="187" t="s">
        <v>321</v>
      </c>
      <c r="C353" s="187" t="s">
        <v>171</v>
      </c>
      <c r="D353" s="187" t="s">
        <v>854</v>
      </c>
      <c r="E353" s="188" t="s">
        <v>1379</v>
      </c>
      <c r="F353" s="90">
        <v>3432</v>
      </c>
      <c r="G353" s="90">
        <v>2948</v>
      </c>
      <c r="H353" s="90">
        <f t="shared" si="5"/>
        <v>484</v>
      </c>
      <c r="I353" s="90">
        <v>4884</v>
      </c>
    </row>
    <row r="354" spans="1:9">
      <c r="A354" s="187" t="s">
        <v>322</v>
      </c>
      <c r="B354" s="187" t="s">
        <v>321</v>
      </c>
      <c r="C354" s="187" t="s">
        <v>171</v>
      </c>
      <c r="D354" s="187" t="s">
        <v>978</v>
      </c>
      <c r="E354" s="188" t="s">
        <v>1379</v>
      </c>
      <c r="F354" s="90">
        <v>0</v>
      </c>
      <c r="G354" s="90">
        <v>0</v>
      </c>
      <c r="H354" s="90">
        <f t="shared" si="5"/>
        <v>0</v>
      </c>
      <c r="I354" s="90">
        <v>8497</v>
      </c>
    </row>
    <row r="355" spans="1:9">
      <c r="A355" s="187" t="s">
        <v>322</v>
      </c>
      <c r="B355" s="187" t="s">
        <v>321</v>
      </c>
      <c r="C355" s="187" t="s">
        <v>171</v>
      </c>
      <c r="D355" s="187" t="s">
        <v>979</v>
      </c>
      <c r="E355" s="188" t="s">
        <v>1379</v>
      </c>
      <c r="F355" s="90">
        <v>37145</v>
      </c>
      <c r="G355" s="90">
        <v>16886</v>
      </c>
      <c r="H355" s="90">
        <f t="shared" si="5"/>
        <v>20259</v>
      </c>
      <c r="I355" s="90">
        <v>5145</v>
      </c>
    </row>
    <row r="356" spans="1:9">
      <c r="A356" s="187" t="s">
        <v>322</v>
      </c>
      <c r="B356" s="187" t="s">
        <v>321</v>
      </c>
      <c r="C356" s="187" t="s">
        <v>171</v>
      </c>
      <c r="D356" s="187" t="s">
        <v>855</v>
      </c>
      <c r="E356" s="188" t="s">
        <v>1379</v>
      </c>
      <c r="F356" s="90">
        <v>685</v>
      </c>
      <c r="G356" s="90">
        <v>685</v>
      </c>
      <c r="H356" s="90">
        <f t="shared" si="5"/>
        <v>0</v>
      </c>
      <c r="I356" s="90">
        <v>1668</v>
      </c>
    </row>
    <row r="357" spans="1:9">
      <c r="A357" s="187" t="s">
        <v>322</v>
      </c>
      <c r="B357" s="187" t="s">
        <v>321</v>
      </c>
      <c r="C357" s="187" t="s">
        <v>171</v>
      </c>
      <c r="D357" s="187" t="s">
        <v>980</v>
      </c>
      <c r="E357" s="188" t="s">
        <v>1377</v>
      </c>
      <c r="F357" s="90">
        <v>468</v>
      </c>
      <c r="G357" s="90">
        <v>468</v>
      </c>
      <c r="H357" s="90">
        <f t="shared" si="5"/>
        <v>0</v>
      </c>
      <c r="I357" s="90">
        <v>0</v>
      </c>
    </row>
    <row r="358" spans="1:9">
      <c r="A358" s="187" t="s">
        <v>322</v>
      </c>
      <c r="B358" s="187" t="s">
        <v>321</v>
      </c>
      <c r="C358" s="187" t="s">
        <v>171</v>
      </c>
      <c r="D358" s="187" t="s">
        <v>856</v>
      </c>
      <c r="E358" s="188" t="s">
        <v>1377</v>
      </c>
      <c r="F358" s="90">
        <v>106</v>
      </c>
      <c r="G358" s="90">
        <v>0</v>
      </c>
      <c r="H358" s="90">
        <f t="shared" si="5"/>
        <v>106</v>
      </c>
      <c r="I358" s="90">
        <v>131</v>
      </c>
    </row>
    <row r="359" spans="1:9">
      <c r="A359" s="187" t="s">
        <v>322</v>
      </c>
      <c r="B359" s="187" t="s">
        <v>321</v>
      </c>
      <c r="C359" s="187" t="s">
        <v>171</v>
      </c>
      <c r="D359" s="187" t="s">
        <v>857</v>
      </c>
      <c r="E359" s="188" t="s">
        <v>1377</v>
      </c>
      <c r="F359" s="90">
        <v>0</v>
      </c>
      <c r="G359" s="90">
        <v>0</v>
      </c>
      <c r="H359" s="90">
        <f t="shared" si="5"/>
        <v>0</v>
      </c>
      <c r="I359" s="190">
        <v>2384</v>
      </c>
    </row>
    <row r="360" spans="1:9">
      <c r="A360" s="187" t="s">
        <v>322</v>
      </c>
      <c r="B360" s="187" t="s">
        <v>321</v>
      </c>
      <c r="C360" s="187" t="s">
        <v>171</v>
      </c>
      <c r="D360" s="187" t="s">
        <v>982</v>
      </c>
      <c r="E360" s="188" t="s">
        <v>1377</v>
      </c>
      <c r="F360" s="190">
        <v>111</v>
      </c>
      <c r="G360" s="190">
        <v>111</v>
      </c>
      <c r="H360" s="90">
        <f t="shared" si="5"/>
        <v>0</v>
      </c>
      <c r="I360" s="190">
        <v>2976</v>
      </c>
    </row>
    <row r="361" spans="1:9">
      <c r="A361" s="187" t="s">
        <v>322</v>
      </c>
      <c r="B361" s="187" t="s">
        <v>321</v>
      </c>
      <c r="C361" s="187" t="s">
        <v>171</v>
      </c>
      <c r="D361" s="187" t="s">
        <v>1380</v>
      </c>
      <c r="E361" s="188" t="s">
        <v>1374</v>
      </c>
      <c r="F361" s="190">
        <v>700</v>
      </c>
      <c r="G361" s="190">
        <v>635</v>
      </c>
      <c r="H361" s="90">
        <f t="shared" si="5"/>
        <v>65</v>
      </c>
      <c r="I361" s="90">
        <v>0</v>
      </c>
    </row>
    <row r="362" spans="1:9">
      <c r="A362" s="187" t="s">
        <v>322</v>
      </c>
      <c r="B362" s="187" t="s">
        <v>321</v>
      </c>
      <c r="C362" s="187" t="s">
        <v>182</v>
      </c>
      <c r="D362" s="187" t="s">
        <v>476</v>
      </c>
      <c r="E362" s="188" t="s">
        <v>566</v>
      </c>
      <c r="F362" s="190">
        <v>2273608</v>
      </c>
      <c r="G362" s="190">
        <v>1756566</v>
      </c>
      <c r="H362" s="90">
        <f t="shared" si="5"/>
        <v>517042</v>
      </c>
      <c r="I362" s="190">
        <v>2226142</v>
      </c>
    </row>
    <row r="363" spans="1:9">
      <c r="A363" s="187" t="s">
        <v>322</v>
      </c>
      <c r="B363" s="187" t="s">
        <v>321</v>
      </c>
      <c r="C363" s="187" t="s">
        <v>182</v>
      </c>
      <c r="D363" s="187" t="s">
        <v>477</v>
      </c>
      <c r="E363" s="188" t="s">
        <v>567</v>
      </c>
      <c r="F363" s="190">
        <v>9725</v>
      </c>
      <c r="G363" s="190">
        <v>9519</v>
      </c>
      <c r="H363" s="90">
        <f t="shared" si="5"/>
        <v>206</v>
      </c>
      <c r="I363" s="190">
        <v>10679</v>
      </c>
    </row>
    <row r="364" spans="1:9">
      <c r="A364" s="187" t="s">
        <v>322</v>
      </c>
      <c r="B364" s="187" t="s">
        <v>321</v>
      </c>
      <c r="C364" s="187" t="s">
        <v>182</v>
      </c>
      <c r="D364" s="187" t="s">
        <v>478</v>
      </c>
      <c r="E364" s="188" t="s">
        <v>568</v>
      </c>
      <c r="F364" s="190">
        <v>563874</v>
      </c>
      <c r="G364" s="190">
        <v>495492</v>
      </c>
      <c r="H364" s="90">
        <f t="shared" si="5"/>
        <v>68382</v>
      </c>
      <c r="I364" s="190">
        <v>381473</v>
      </c>
    </row>
    <row r="365" spans="1:9">
      <c r="A365" s="187" t="s">
        <v>322</v>
      </c>
      <c r="B365" s="187" t="s">
        <v>321</v>
      </c>
      <c r="C365" s="187" t="s">
        <v>182</v>
      </c>
      <c r="D365" s="187" t="s">
        <v>479</v>
      </c>
      <c r="E365" s="188" t="s">
        <v>569</v>
      </c>
      <c r="F365" s="190">
        <v>16688</v>
      </c>
      <c r="G365" s="190">
        <v>17642</v>
      </c>
      <c r="H365" s="90">
        <f t="shared" si="5"/>
        <v>-954</v>
      </c>
      <c r="I365" s="190">
        <v>18999</v>
      </c>
    </row>
    <row r="366" spans="1:9">
      <c r="A366" s="187" t="s">
        <v>322</v>
      </c>
      <c r="B366" s="187" t="s">
        <v>321</v>
      </c>
      <c r="C366" s="187" t="s">
        <v>182</v>
      </c>
      <c r="D366" s="187" t="s">
        <v>480</v>
      </c>
      <c r="E366" s="188" t="s">
        <v>0</v>
      </c>
      <c r="F366" s="190">
        <v>3812908</v>
      </c>
      <c r="G366" s="190">
        <v>2049206</v>
      </c>
      <c r="H366" s="90">
        <f t="shared" si="5"/>
        <v>1763702</v>
      </c>
      <c r="I366" s="190">
        <v>3692487</v>
      </c>
    </row>
    <row r="367" spans="1:9">
      <c r="A367" s="187" t="s">
        <v>322</v>
      </c>
      <c r="B367" s="187" t="s">
        <v>321</v>
      </c>
      <c r="C367" s="187" t="s">
        <v>182</v>
      </c>
      <c r="D367" s="187" t="s">
        <v>481</v>
      </c>
      <c r="E367" s="188" t="s">
        <v>570</v>
      </c>
      <c r="F367" s="190">
        <v>12570200</v>
      </c>
      <c r="G367" s="190">
        <v>18429262</v>
      </c>
      <c r="H367" s="90">
        <f t="shared" si="5"/>
        <v>-5859062</v>
      </c>
      <c r="I367" s="190">
        <v>12568330</v>
      </c>
    </row>
    <row r="368" spans="1:9">
      <c r="A368" s="187" t="s">
        <v>322</v>
      </c>
      <c r="B368" s="187" t="s">
        <v>321</v>
      </c>
      <c r="C368" s="187" t="s">
        <v>182</v>
      </c>
      <c r="D368" s="187" t="s">
        <v>483</v>
      </c>
      <c r="E368" s="188" t="s">
        <v>572</v>
      </c>
      <c r="F368" s="190">
        <v>2122616</v>
      </c>
      <c r="G368" s="190">
        <v>4190275</v>
      </c>
      <c r="H368" s="90">
        <f t="shared" si="5"/>
        <v>-2067659</v>
      </c>
      <c r="I368" s="190">
        <v>7952522</v>
      </c>
    </row>
    <row r="369" spans="1:9">
      <c r="A369" s="187" t="s">
        <v>322</v>
      </c>
      <c r="B369" s="187" t="s">
        <v>321</v>
      </c>
      <c r="C369" s="187" t="s">
        <v>182</v>
      </c>
      <c r="D369" s="187" t="s">
        <v>484</v>
      </c>
      <c r="E369" s="188" t="s">
        <v>1</v>
      </c>
      <c r="F369" s="190">
        <v>379425</v>
      </c>
      <c r="G369" s="190">
        <v>628113</v>
      </c>
      <c r="H369" s="90">
        <f t="shared" si="5"/>
        <v>-248688</v>
      </c>
      <c r="I369" s="190">
        <v>1021280</v>
      </c>
    </row>
    <row r="370" spans="1:9">
      <c r="A370" s="187" t="s">
        <v>322</v>
      </c>
      <c r="B370" s="187" t="s">
        <v>321</v>
      </c>
      <c r="C370" s="187" t="s">
        <v>164</v>
      </c>
      <c r="D370" s="187" t="s">
        <v>485</v>
      </c>
      <c r="E370" s="188" t="s">
        <v>573</v>
      </c>
      <c r="F370" s="90">
        <v>0</v>
      </c>
      <c r="G370" s="90">
        <v>0</v>
      </c>
      <c r="H370" s="90">
        <f t="shared" si="5"/>
        <v>0</v>
      </c>
      <c r="I370" s="190">
        <v>12817</v>
      </c>
    </row>
    <row r="371" spans="1:9">
      <c r="A371" s="187" t="s">
        <v>322</v>
      </c>
      <c r="B371" s="187" t="s">
        <v>321</v>
      </c>
      <c r="C371" s="187" t="s">
        <v>164</v>
      </c>
      <c r="D371" s="187" t="s">
        <v>725</v>
      </c>
      <c r="E371" s="188" t="s">
        <v>983</v>
      </c>
      <c r="F371" s="190">
        <v>99736</v>
      </c>
      <c r="G371" s="190">
        <v>91374</v>
      </c>
      <c r="H371" s="90">
        <f t="shared" si="5"/>
        <v>8362</v>
      </c>
      <c r="I371" s="190">
        <v>185134</v>
      </c>
    </row>
    <row r="372" spans="1:9">
      <c r="A372" s="187" t="s">
        <v>322</v>
      </c>
      <c r="B372" s="187" t="s">
        <v>321</v>
      </c>
      <c r="C372" s="187" t="s">
        <v>164</v>
      </c>
      <c r="D372" s="187" t="s">
        <v>769</v>
      </c>
      <c r="E372" s="188" t="s">
        <v>984</v>
      </c>
      <c r="F372" s="190">
        <v>203509</v>
      </c>
      <c r="G372" s="190">
        <v>121146</v>
      </c>
      <c r="H372" s="90">
        <f t="shared" si="5"/>
        <v>82363</v>
      </c>
      <c r="I372" s="190">
        <v>135985</v>
      </c>
    </row>
    <row r="373" spans="1:9">
      <c r="A373" s="187" t="s">
        <v>322</v>
      </c>
      <c r="B373" s="187" t="s">
        <v>321</v>
      </c>
      <c r="C373" s="187" t="s">
        <v>164</v>
      </c>
      <c r="D373" s="187" t="s">
        <v>770</v>
      </c>
      <c r="E373" s="188" t="s">
        <v>985</v>
      </c>
      <c r="F373" s="190">
        <v>525486</v>
      </c>
      <c r="G373" s="190">
        <v>444550</v>
      </c>
      <c r="H373" s="90">
        <f t="shared" si="5"/>
        <v>80936</v>
      </c>
      <c r="I373" s="190">
        <v>484956</v>
      </c>
    </row>
    <row r="374" spans="1:9">
      <c r="A374" s="187" t="s">
        <v>322</v>
      </c>
      <c r="B374" s="187" t="s">
        <v>321</v>
      </c>
      <c r="C374" s="187" t="s">
        <v>164</v>
      </c>
      <c r="D374" s="187" t="s">
        <v>771</v>
      </c>
      <c r="E374" s="188" t="s">
        <v>772</v>
      </c>
      <c r="F374" s="190">
        <v>340160</v>
      </c>
      <c r="G374" s="190">
        <v>153678</v>
      </c>
      <c r="H374" s="90">
        <f t="shared" si="5"/>
        <v>186482</v>
      </c>
      <c r="I374" s="190">
        <v>228454</v>
      </c>
    </row>
    <row r="375" spans="1:9">
      <c r="A375" s="187" t="s">
        <v>322</v>
      </c>
      <c r="B375" s="187" t="s">
        <v>321</v>
      </c>
      <c r="C375" s="187" t="s">
        <v>164</v>
      </c>
      <c r="D375" s="187" t="s">
        <v>773</v>
      </c>
      <c r="E375" s="188" t="s">
        <v>774</v>
      </c>
      <c r="F375" s="190">
        <v>113601</v>
      </c>
      <c r="G375" s="190">
        <v>105143</v>
      </c>
      <c r="H375" s="90">
        <f t="shared" si="5"/>
        <v>8458</v>
      </c>
      <c r="I375" s="190">
        <v>80090</v>
      </c>
    </row>
    <row r="376" spans="1:9">
      <c r="A376" s="187" t="s">
        <v>322</v>
      </c>
      <c r="B376" s="187" t="s">
        <v>321</v>
      </c>
      <c r="C376" s="187" t="s">
        <v>164</v>
      </c>
      <c r="D376" s="187" t="s">
        <v>775</v>
      </c>
      <c r="E376" s="188" t="s">
        <v>776</v>
      </c>
      <c r="F376" s="190">
        <v>244129</v>
      </c>
      <c r="G376" s="190">
        <v>228202</v>
      </c>
      <c r="H376" s="90">
        <f t="shared" si="5"/>
        <v>15927</v>
      </c>
      <c r="I376" s="190">
        <v>280136</v>
      </c>
    </row>
    <row r="377" spans="1:9">
      <c r="A377" s="187" t="s">
        <v>322</v>
      </c>
      <c r="B377" s="187" t="s">
        <v>321</v>
      </c>
      <c r="C377" s="187" t="s">
        <v>164</v>
      </c>
      <c r="D377" s="187" t="s">
        <v>726</v>
      </c>
      <c r="E377" s="188" t="s">
        <v>727</v>
      </c>
      <c r="F377" s="190">
        <v>334080</v>
      </c>
      <c r="G377" s="190">
        <v>202919</v>
      </c>
      <c r="H377" s="90">
        <f t="shared" si="5"/>
        <v>131161</v>
      </c>
      <c r="I377" s="190">
        <v>212937</v>
      </c>
    </row>
    <row r="378" spans="1:9">
      <c r="A378" s="187" t="s">
        <v>322</v>
      </c>
      <c r="B378" s="187" t="s">
        <v>321</v>
      </c>
      <c r="C378" s="187" t="s">
        <v>164</v>
      </c>
      <c r="D378" s="187" t="s">
        <v>777</v>
      </c>
      <c r="E378" s="188" t="s">
        <v>1381</v>
      </c>
      <c r="F378" s="190">
        <v>27944</v>
      </c>
      <c r="G378" s="190">
        <v>15883</v>
      </c>
      <c r="H378" s="90">
        <f t="shared" si="5"/>
        <v>12061</v>
      </c>
      <c r="I378" s="190">
        <v>31555</v>
      </c>
    </row>
    <row r="379" spans="1:9">
      <c r="A379" s="187" t="s">
        <v>322</v>
      </c>
      <c r="B379" s="187" t="s">
        <v>321</v>
      </c>
      <c r="C379" s="187" t="s">
        <v>164</v>
      </c>
      <c r="D379" s="187" t="s">
        <v>778</v>
      </c>
      <c r="E379" s="188" t="s">
        <v>779</v>
      </c>
      <c r="F379" s="190">
        <v>15033</v>
      </c>
      <c r="G379" s="190">
        <v>12856</v>
      </c>
      <c r="H379" s="90">
        <f t="shared" si="5"/>
        <v>2177</v>
      </c>
      <c r="I379" s="190">
        <v>14956</v>
      </c>
    </row>
    <row r="380" spans="1:9">
      <c r="A380" s="187" t="s">
        <v>322</v>
      </c>
      <c r="B380" s="187" t="s">
        <v>321</v>
      </c>
      <c r="C380" s="187" t="s">
        <v>321</v>
      </c>
      <c r="D380" s="187" t="s">
        <v>486</v>
      </c>
      <c r="E380" s="188" t="s">
        <v>574</v>
      </c>
      <c r="F380" s="190">
        <v>34884</v>
      </c>
      <c r="G380" s="190">
        <v>10217</v>
      </c>
      <c r="H380" s="90">
        <f t="shared" si="5"/>
        <v>24667</v>
      </c>
      <c r="I380" s="190">
        <v>11033</v>
      </c>
    </row>
    <row r="381" spans="1:9">
      <c r="A381" s="187" t="s">
        <v>322</v>
      </c>
      <c r="B381" s="187" t="s">
        <v>321</v>
      </c>
      <c r="C381" s="187" t="s">
        <v>321</v>
      </c>
      <c r="D381" s="187" t="s">
        <v>986</v>
      </c>
      <c r="E381" s="188" t="s">
        <v>987</v>
      </c>
      <c r="F381" s="190">
        <v>6500</v>
      </c>
      <c r="G381" s="190">
        <v>1608</v>
      </c>
      <c r="H381" s="90">
        <f t="shared" si="5"/>
        <v>4892</v>
      </c>
      <c r="I381" s="190">
        <v>26319</v>
      </c>
    </row>
    <row r="382" spans="1:9">
      <c r="A382" s="187" t="s">
        <v>322</v>
      </c>
      <c r="B382" s="187" t="s">
        <v>321</v>
      </c>
      <c r="C382" s="187" t="s">
        <v>321</v>
      </c>
      <c r="D382" s="187" t="s">
        <v>487</v>
      </c>
      <c r="E382" s="188" t="s">
        <v>575</v>
      </c>
      <c r="F382" s="90">
        <v>627997</v>
      </c>
      <c r="G382" s="90">
        <v>2373491</v>
      </c>
      <c r="H382" s="90">
        <f t="shared" si="5"/>
        <v>-1745494</v>
      </c>
      <c r="I382" s="90">
        <v>3077328</v>
      </c>
    </row>
    <row r="383" spans="1:9">
      <c r="A383" s="187" t="s">
        <v>322</v>
      </c>
      <c r="B383" s="187" t="s">
        <v>321</v>
      </c>
      <c r="C383" s="187" t="s">
        <v>321</v>
      </c>
      <c r="D383" s="187" t="s">
        <v>488</v>
      </c>
      <c r="E383" s="188" t="s">
        <v>576</v>
      </c>
      <c r="F383" s="90">
        <v>1286</v>
      </c>
      <c r="G383" s="90">
        <v>787</v>
      </c>
      <c r="H383" s="90">
        <f t="shared" si="5"/>
        <v>499</v>
      </c>
      <c r="I383" s="90">
        <v>3250</v>
      </c>
    </row>
    <row r="384" spans="1:9">
      <c r="A384" s="187" t="s">
        <v>322</v>
      </c>
      <c r="B384" s="187" t="s">
        <v>321</v>
      </c>
      <c r="C384" s="187" t="s">
        <v>321</v>
      </c>
      <c r="D384" s="187" t="s">
        <v>638</v>
      </c>
      <c r="E384" s="188" t="s">
        <v>639</v>
      </c>
      <c r="F384" s="90">
        <v>380000</v>
      </c>
      <c r="G384" s="90">
        <v>569288</v>
      </c>
      <c r="H384" s="90">
        <f t="shared" si="5"/>
        <v>-189288</v>
      </c>
      <c r="I384" s="90">
        <v>627175</v>
      </c>
    </row>
    <row r="385" spans="1:9">
      <c r="A385" s="187" t="s">
        <v>322</v>
      </c>
      <c r="B385" s="187" t="s">
        <v>321</v>
      </c>
      <c r="C385" s="187" t="s">
        <v>321</v>
      </c>
      <c r="D385" s="187" t="s">
        <v>1208</v>
      </c>
      <c r="E385" s="188" t="s">
        <v>1209</v>
      </c>
      <c r="F385" s="90">
        <v>70000</v>
      </c>
      <c r="G385" s="90">
        <v>50535</v>
      </c>
      <c r="H385" s="90">
        <f t="shared" si="5"/>
        <v>19465</v>
      </c>
      <c r="I385" s="90">
        <v>43631</v>
      </c>
    </row>
    <row r="386" spans="1:9">
      <c r="A386" s="187" t="s">
        <v>322</v>
      </c>
      <c r="B386" s="187" t="s">
        <v>321</v>
      </c>
      <c r="C386" s="187" t="s">
        <v>321</v>
      </c>
      <c r="D386" s="187" t="s">
        <v>482</v>
      </c>
      <c r="E386" s="188" t="s">
        <v>571</v>
      </c>
      <c r="F386" s="90">
        <v>52849</v>
      </c>
      <c r="G386" s="90">
        <v>35453</v>
      </c>
      <c r="H386" s="90">
        <f t="shared" si="5"/>
        <v>17396</v>
      </c>
      <c r="I386" s="90">
        <v>170009</v>
      </c>
    </row>
    <row r="387" spans="1:9">
      <c r="A387" s="187" t="s">
        <v>322</v>
      </c>
      <c r="B387" s="187" t="s">
        <v>321</v>
      </c>
      <c r="C387" s="187" t="s">
        <v>321</v>
      </c>
      <c r="D387" s="187" t="s">
        <v>489</v>
      </c>
      <c r="E387" s="188" t="s">
        <v>577</v>
      </c>
      <c r="F387" s="90">
        <v>286599</v>
      </c>
      <c r="G387" s="90">
        <v>150177</v>
      </c>
      <c r="H387" s="90">
        <f t="shared" si="5"/>
        <v>136422</v>
      </c>
      <c r="I387" s="90">
        <v>79509</v>
      </c>
    </row>
    <row r="388" spans="1:9">
      <c r="A388" s="187" t="s">
        <v>322</v>
      </c>
      <c r="B388" s="187" t="s">
        <v>321</v>
      </c>
      <c r="C388" s="187" t="s">
        <v>321</v>
      </c>
      <c r="D388" s="187" t="s">
        <v>490</v>
      </c>
      <c r="E388" s="188" t="s">
        <v>988</v>
      </c>
      <c r="F388" s="90">
        <v>246542</v>
      </c>
      <c r="G388" s="90">
        <v>355994</v>
      </c>
      <c r="H388" s="90">
        <f t="shared" si="5"/>
        <v>-109452</v>
      </c>
      <c r="I388" s="90">
        <v>350995</v>
      </c>
    </row>
    <row r="389" spans="1:9">
      <c r="A389" s="187" t="s">
        <v>322</v>
      </c>
      <c r="B389" s="187" t="s">
        <v>321</v>
      </c>
      <c r="C389" s="187" t="s">
        <v>321</v>
      </c>
      <c r="D389" s="187" t="s">
        <v>491</v>
      </c>
      <c r="E389" s="188" t="s">
        <v>578</v>
      </c>
      <c r="F389" s="90">
        <v>1433586</v>
      </c>
      <c r="G389" s="90">
        <v>2514765</v>
      </c>
      <c r="H389" s="90">
        <f t="shared" si="5"/>
        <v>-1081179</v>
      </c>
      <c r="I389" s="90">
        <v>1586454</v>
      </c>
    </row>
    <row r="390" spans="1:9">
      <c r="A390" s="187" t="s">
        <v>322</v>
      </c>
      <c r="B390" s="187" t="s">
        <v>321</v>
      </c>
      <c r="C390" s="187" t="s">
        <v>321</v>
      </c>
      <c r="D390" s="187" t="s">
        <v>492</v>
      </c>
      <c r="E390" s="188" t="s">
        <v>579</v>
      </c>
      <c r="F390" s="90">
        <v>198625</v>
      </c>
      <c r="G390" s="90">
        <v>259466</v>
      </c>
      <c r="H390" s="90">
        <f t="shared" ref="H390:H438" si="6">F390-G390</f>
        <v>-60841</v>
      </c>
      <c r="I390" s="90">
        <v>344354</v>
      </c>
    </row>
    <row r="391" spans="1:9">
      <c r="A391" s="187" t="s">
        <v>322</v>
      </c>
      <c r="B391" s="187" t="s">
        <v>321</v>
      </c>
      <c r="C391" s="187" t="s">
        <v>321</v>
      </c>
      <c r="D391" s="187" t="s">
        <v>495</v>
      </c>
      <c r="E391" s="188" t="s">
        <v>1464</v>
      </c>
      <c r="F391" s="90">
        <v>148831</v>
      </c>
      <c r="G391" s="90">
        <v>262111</v>
      </c>
      <c r="H391" s="90">
        <f t="shared" si="6"/>
        <v>-113280</v>
      </c>
      <c r="I391" s="90">
        <v>410194</v>
      </c>
    </row>
    <row r="392" spans="1:9">
      <c r="A392" s="187" t="s">
        <v>322</v>
      </c>
      <c r="B392" s="187" t="s">
        <v>321</v>
      </c>
      <c r="C392" s="187" t="s">
        <v>321</v>
      </c>
      <c r="D392" s="187" t="s">
        <v>493</v>
      </c>
      <c r="E392" s="188" t="s">
        <v>580</v>
      </c>
      <c r="F392" s="90">
        <v>1190</v>
      </c>
      <c r="G392" s="90">
        <v>12965</v>
      </c>
      <c r="H392" s="90">
        <f t="shared" si="6"/>
        <v>-11775</v>
      </c>
      <c r="I392" s="90">
        <v>7448</v>
      </c>
    </row>
    <row r="393" spans="1:9">
      <c r="A393" s="187" t="s">
        <v>322</v>
      </c>
      <c r="B393" s="187" t="s">
        <v>321</v>
      </c>
      <c r="C393" s="187" t="s">
        <v>321</v>
      </c>
      <c r="D393" s="187" t="s">
        <v>494</v>
      </c>
      <c r="E393" s="188" t="s">
        <v>152</v>
      </c>
      <c r="F393" s="90">
        <v>309953</v>
      </c>
      <c r="G393" s="90">
        <v>239713</v>
      </c>
      <c r="H393" s="90">
        <f t="shared" si="6"/>
        <v>70240</v>
      </c>
      <c r="I393" s="90">
        <v>456398</v>
      </c>
    </row>
    <row r="394" spans="1:9">
      <c r="A394" s="187" t="s">
        <v>322</v>
      </c>
      <c r="B394" s="187" t="s">
        <v>321</v>
      </c>
      <c r="C394" s="187" t="s">
        <v>322</v>
      </c>
      <c r="D394" s="187" t="s">
        <v>495</v>
      </c>
      <c r="E394" s="188" t="s">
        <v>1464</v>
      </c>
      <c r="F394" s="90">
        <v>15</v>
      </c>
      <c r="G394" s="90">
        <v>1506</v>
      </c>
      <c r="H394" s="90">
        <f t="shared" si="6"/>
        <v>-1491</v>
      </c>
      <c r="I394" s="90">
        <v>1582</v>
      </c>
    </row>
    <row r="395" spans="1:9">
      <c r="A395" s="187" t="s">
        <v>322</v>
      </c>
      <c r="B395" s="187" t="s">
        <v>321</v>
      </c>
      <c r="C395" s="187" t="s">
        <v>322</v>
      </c>
      <c r="D395" s="187" t="s">
        <v>1436</v>
      </c>
      <c r="E395" s="188" t="s">
        <v>1465</v>
      </c>
      <c r="F395" s="90">
        <v>119900</v>
      </c>
      <c r="G395" s="90">
        <v>0</v>
      </c>
      <c r="H395" s="90">
        <f t="shared" si="6"/>
        <v>119900</v>
      </c>
      <c r="I395" s="90">
        <v>0</v>
      </c>
    </row>
    <row r="396" spans="1:9">
      <c r="A396" s="187" t="s">
        <v>322</v>
      </c>
      <c r="B396" s="187" t="s">
        <v>321</v>
      </c>
      <c r="C396" s="187" t="s">
        <v>322</v>
      </c>
      <c r="D396" s="187" t="s">
        <v>496</v>
      </c>
      <c r="E396" s="188" t="s">
        <v>581</v>
      </c>
      <c r="F396" s="90">
        <v>528000</v>
      </c>
      <c r="G396" s="90">
        <v>1297586</v>
      </c>
      <c r="H396" s="90">
        <f t="shared" si="6"/>
        <v>-769586</v>
      </c>
      <c r="I396" s="90">
        <v>593047</v>
      </c>
    </row>
    <row r="397" spans="1:9">
      <c r="A397" s="187" t="s">
        <v>322</v>
      </c>
      <c r="B397" s="187" t="s">
        <v>321</v>
      </c>
      <c r="C397" s="187" t="s">
        <v>322</v>
      </c>
      <c r="D397" s="187" t="s">
        <v>497</v>
      </c>
      <c r="E397" s="188" t="s">
        <v>582</v>
      </c>
      <c r="F397" s="90">
        <v>171425</v>
      </c>
      <c r="G397" s="90">
        <v>189192</v>
      </c>
      <c r="H397" s="90">
        <f t="shared" si="6"/>
        <v>-17767</v>
      </c>
      <c r="I397" s="90">
        <v>236426</v>
      </c>
    </row>
    <row r="398" spans="1:9">
      <c r="A398" s="187" t="s">
        <v>322</v>
      </c>
      <c r="B398" s="187" t="s">
        <v>321</v>
      </c>
      <c r="C398" s="187" t="s">
        <v>322</v>
      </c>
      <c r="D398" s="187" t="s">
        <v>498</v>
      </c>
      <c r="E398" s="188" t="s">
        <v>583</v>
      </c>
      <c r="F398" s="90">
        <v>0</v>
      </c>
      <c r="G398" s="90">
        <v>1248</v>
      </c>
      <c r="H398" s="90">
        <f t="shared" si="6"/>
        <v>-1248</v>
      </c>
      <c r="I398" s="90">
        <v>49143</v>
      </c>
    </row>
    <row r="399" spans="1:9">
      <c r="A399" s="187" t="s">
        <v>322</v>
      </c>
      <c r="B399" s="187" t="s">
        <v>321</v>
      </c>
      <c r="C399" s="187" t="s">
        <v>322</v>
      </c>
      <c r="D399" s="187" t="s">
        <v>499</v>
      </c>
      <c r="E399" s="188" t="s">
        <v>584</v>
      </c>
      <c r="F399" s="90">
        <v>800000</v>
      </c>
      <c r="G399" s="90">
        <v>1922470</v>
      </c>
      <c r="H399" s="90">
        <f t="shared" si="6"/>
        <v>-1122470</v>
      </c>
      <c r="I399" s="90">
        <v>1050883</v>
      </c>
    </row>
    <row r="400" spans="1:9">
      <c r="A400" s="187" t="s">
        <v>322</v>
      </c>
      <c r="B400" s="187" t="s">
        <v>321</v>
      </c>
      <c r="C400" s="187" t="s">
        <v>322</v>
      </c>
      <c r="D400" s="187" t="s">
        <v>500</v>
      </c>
      <c r="E400" s="188" t="s">
        <v>1466</v>
      </c>
      <c r="F400" s="90">
        <v>133826</v>
      </c>
      <c r="G400" s="90">
        <v>146909</v>
      </c>
      <c r="H400" s="90">
        <f t="shared" si="6"/>
        <v>-13083</v>
      </c>
      <c r="I400" s="90">
        <v>169151</v>
      </c>
    </row>
    <row r="401" spans="1:9">
      <c r="A401" s="187" t="s">
        <v>322</v>
      </c>
      <c r="B401" s="187" t="s">
        <v>321</v>
      </c>
      <c r="C401" s="187" t="s">
        <v>322</v>
      </c>
      <c r="D401" s="187" t="s">
        <v>501</v>
      </c>
      <c r="E401" s="188" t="s">
        <v>585</v>
      </c>
      <c r="F401" s="90">
        <v>10000</v>
      </c>
      <c r="G401" s="90">
        <v>0</v>
      </c>
      <c r="H401" s="90">
        <f t="shared" si="6"/>
        <v>10000</v>
      </c>
      <c r="I401" s="90">
        <v>0</v>
      </c>
    </row>
    <row r="402" spans="1:9">
      <c r="A402" s="187" t="s">
        <v>322</v>
      </c>
      <c r="B402" s="187" t="s">
        <v>321</v>
      </c>
      <c r="C402" s="187" t="s">
        <v>322</v>
      </c>
      <c r="D402" s="187" t="s">
        <v>493</v>
      </c>
      <c r="E402" s="188" t="s">
        <v>580</v>
      </c>
      <c r="F402" s="90">
        <v>1</v>
      </c>
      <c r="G402" s="90">
        <v>3456</v>
      </c>
      <c r="H402" s="90">
        <f t="shared" si="6"/>
        <v>-3455</v>
      </c>
      <c r="I402" s="90">
        <v>17973</v>
      </c>
    </row>
    <row r="403" spans="1:9">
      <c r="A403" s="187" t="s">
        <v>322</v>
      </c>
      <c r="B403" s="187" t="s">
        <v>321</v>
      </c>
      <c r="C403" s="187" t="s">
        <v>322</v>
      </c>
      <c r="D403" s="187" t="s">
        <v>494</v>
      </c>
      <c r="E403" s="188" t="s">
        <v>152</v>
      </c>
      <c r="F403" s="90">
        <v>651899</v>
      </c>
      <c r="G403" s="90">
        <v>915878</v>
      </c>
      <c r="H403" s="90">
        <f t="shared" si="6"/>
        <v>-263979</v>
      </c>
      <c r="I403" s="90">
        <v>1043750</v>
      </c>
    </row>
    <row r="404" spans="1:9">
      <c r="A404" s="187" t="s">
        <v>322</v>
      </c>
      <c r="B404" s="187" t="s">
        <v>322</v>
      </c>
      <c r="C404" s="187" t="s">
        <v>165</v>
      </c>
      <c r="D404" s="187" t="s">
        <v>394</v>
      </c>
      <c r="E404" s="188" t="s">
        <v>358</v>
      </c>
      <c r="F404" s="90">
        <v>20378642</v>
      </c>
      <c r="G404" s="90">
        <v>20378641</v>
      </c>
      <c r="H404" s="90">
        <f t="shared" si="6"/>
        <v>1</v>
      </c>
      <c r="I404" s="90">
        <v>22337095</v>
      </c>
    </row>
    <row r="405" spans="1:9">
      <c r="A405" s="187" t="s">
        <v>322</v>
      </c>
      <c r="B405" s="187" t="s">
        <v>322</v>
      </c>
      <c r="C405" s="187" t="s">
        <v>165</v>
      </c>
      <c r="D405" s="187" t="s">
        <v>502</v>
      </c>
      <c r="E405" s="188" t="s">
        <v>897</v>
      </c>
      <c r="F405" s="90">
        <v>625386196</v>
      </c>
      <c r="G405" s="90">
        <v>705515548</v>
      </c>
      <c r="H405" s="90">
        <f t="shared" si="6"/>
        <v>-80129352</v>
      </c>
      <c r="I405" s="90">
        <v>478659793</v>
      </c>
    </row>
    <row r="406" spans="1:9">
      <c r="A406" s="187" t="s">
        <v>322</v>
      </c>
      <c r="B406" s="187" t="s">
        <v>322</v>
      </c>
      <c r="C406" s="187" t="s">
        <v>165</v>
      </c>
      <c r="D406" s="187" t="s">
        <v>503</v>
      </c>
      <c r="E406" s="188" t="s">
        <v>586</v>
      </c>
      <c r="F406" s="90">
        <v>0</v>
      </c>
      <c r="G406" s="90">
        <v>110621</v>
      </c>
      <c r="H406" s="90">
        <f t="shared" si="6"/>
        <v>-110621</v>
      </c>
      <c r="I406" s="90">
        <v>108288</v>
      </c>
    </row>
    <row r="407" spans="1:9">
      <c r="A407" s="187" t="s">
        <v>322</v>
      </c>
      <c r="B407" s="187" t="s">
        <v>322</v>
      </c>
      <c r="C407" s="187" t="s">
        <v>335</v>
      </c>
      <c r="D407" s="187" t="s">
        <v>1437</v>
      </c>
      <c r="E407" s="188" t="s">
        <v>1467</v>
      </c>
      <c r="F407" s="90">
        <v>3372808</v>
      </c>
      <c r="G407" s="90">
        <v>0</v>
      </c>
      <c r="H407" s="90">
        <f t="shared" si="6"/>
        <v>3372808</v>
      </c>
      <c r="I407" s="90">
        <v>0</v>
      </c>
    </row>
    <row r="408" spans="1:9">
      <c r="A408" s="187" t="s">
        <v>322</v>
      </c>
      <c r="B408" s="187" t="s">
        <v>322</v>
      </c>
      <c r="C408" s="187" t="s">
        <v>335</v>
      </c>
      <c r="D408" s="187" t="s">
        <v>1438</v>
      </c>
      <c r="E408" s="188" t="s">
        <v>1468</v>
      </c>
      <c r="F408" s="90">
        <v>69250404</v>
      </c>
      <c r="G408" s="90">
        <v>0</v>
      </c>
      <c r="H408" s="90">
        <f t="shared" si="6"/>
        <v>69250404</v>
      </c>
      <c r="I408" s="90">
        <v>0</v>
      </c>
    </row>
    <row r="409" spans="1:9">
      <c r="A409" s="187" t="s">
        <v>322</v>
      </c>
      <c r="B409" s="187" t="s">
        <v>335</v>
      </c>
      <c r="C409" s="187" t="s">
        <v>182</v>
      </c>
      <c r="D409" s="187" t="s">
        <v>640</v>
      </c>
      <c r="E409" s="188" t="s">
        <v>989</v>
      </c>
      <c r="F409" s="190">
        <v>41775240</v>
      </c>
      <c r="G409" s="190">
        <v>111471049</v>
      </c>
      <c r="H409" s="90">
        <f t="shared" si="6"/>
        <v>-69695809</v>
      </c>
      <c r="I409" s="190">
        <v>82433132</v>
      </c>
    </row>
    <row r="410" spans="1:9">
      <c r="A410" s="187" t="s">
        <v>322</v>
      </c>
      <c r="B410" s="187" t="s">
        <v>335</v>
      </c>
      <c r="C410" s="187" t="s">
        <v>182</v>
      </c>
      <c r="D410" s="187" t="s">
        <v>1382</v>
      </c>
      <c r="E410" s="188" t="s">
        <v>1383</v>
      </c>
      <c r="F410" s="90">
        <v>0</v>
      </c>
      <c r="G410" s="90">
        <v>4105156</v>
      </c>
      <c r="H410" s="90">
        <f t="shared" si="6"/>
        <v>-4105156</v>
      </c>
      <c r="I410" s="90">
        <v>3122643</v>
      </c>
    </row>
    <row r="411" spans="1:9">
      <c r="A411" s="187" t="s">
        <v>322</v>
      </c>
      <c r="B411" s="187" t="s">
        <v>335</v>
      </c>
      <c r="C411" s="187" t="s">
        <v>182</v>
      </c>
      <c r="D411" s="187" t="s">
        <v>504</v>
      </c>
      <c r="E411" s="188" t="s">
        <v>587</v>
      </c>
      <c r="F411" s="90">
        <v>914805</v>
      </c>
      <c r="G411" s="90">
        <v>1360853</v>
      </c>
      <c r="H411" s="90">
        <f t="shared" si="6"/>
        <v>-446048</v>
      </c>
      <c r="I411" s="90">
        <v>1735634</v>
      </c>
    </row>
    <row r="412" spans="1:9">
      <c r="A412" s="187" t="s">
        <v>322</v>
      </c>
      <c r="B412" s="187" t="s">
        <v>335</v>
      </c>
      <c r="C412" s="187" t="s">
        <v>182</v>
      </c>
      <c r="D412" s="187" t="s">
        <v>505</v>
      </c>
      <c r="E412" s="188" t="s">
        <v>588</v>
      </c>
      <c r="F412" s="90">
        <v>257442</v>
      </c>
      <c r="G412" s="90">
        <v>429069</v>
      </c>
      <c r="H412" s="90">
        <f t="shared" si="6"/>
        <v>-171627</v>
      </c>
      <c r="I412" s="90">
        <v>500246</v>
      </c>
    </row>
    <row r="413" spans="1:9">
      <c r="A413" s="187" t="s">
        <v>322</v>
      </c>
      <c r="B413" s="187" t="s">
        <v>335</v>
      </c>
      <c r="C413" s="187" t="s">
        <v>182</v>
      </c>
      <c r="D413" s="187" t="s">
        <v>506</v>
      </c>
      <c r="E413" s="188" t="s">
        <v>589</v>
      </c>
      <c r="F413" s="90">
        <v>1662254</v>
      </c>
      <c r="G413" s="90">
        <v>2826772</v>
      </c>
      <c r="H413" s="90">
        <f t="shared" si="6"/>
        <v>-1164518</v>
      </c>
      <c r="I413" s="90">
        <v>3458545</v>
      </c>
    </row>
    <row r="414" spans="1:9">
      <c r="A414" s="187" t="s">
        <v>322</v>
      </c>
      <c r="B414" s="187" t="s">
        <v>335</v>
      </c>
      <c r="C414" s="187" t="s">
        <v>182</v>
      </c>
      <c r="D414" s="187" t="s">
        <v>507</v>
      </c>
      <c r="E414" s="188" t="s">
        <v>590</v>
      </c>
      <c r="F414" s="90">
        <v>75552500</v>
      </c>
      <c r="G414" s="90">
        <v>76377905</v>
      </c>
      <c r="H414" s="90">
        <f t="shared" si="6"/>
        <v>-825405</v>
      </c>
      <c r="I414" s="90">
        <v>96589123</v>
      </c>
    </row>
    <row r="415" spans="1:9">
      <c r="A415" s="187" t="s">
        <v>322</v>
      </c>
      <c r="B415" s="187" t="s">
        <v>335</v>
      </c>
      <c r="C415" s="187" t="s">
        <v>182</v>
      </c>
      <c r="D415" s="187" t="s">
        <v>1384</v>
      </c>
      <c r="E415" s="188" t="s">
        <v>1385</v>
      </c>
      <c r="F415" s="90">
        <v>0</v>
      </c>
      <c r="G415" s="90">
        <v>1585527</v>
      </c>
      <c r="H415" s="90">
        <f t="shared" si="6"/>
        <v>-1585527</v>
      </c>
      <c r="I415" s="90">
        <v>127024</v>
      </c>
    </row>
    <row r="416" spans="1:9">
      <c r="A416" s="187" t="s">
        <v>322</v>
      </c>
      <c r="B416" s="187" t="s">
        <v>335</v>
      </c>
      <c r="C416" s="187" t="s">
        <v>182</v>
      </c>
      <c r="D416" s="187" t="s">
        <v>780</v>
      </c>
      <c r="E416" s="188" t="s">
        <v>781</v>
      </c>
      <c r="F416" s="90">
        <v>201594750</v>
      </c>
      <c r="G416" s="90">
        <v>228010056</v>
      </c>
      <c r="H416" s="90">
        <f t="shared" si="6"/>
        <v>-26415306</v>
      </c>
      <c r="I416" s="90">
        <v>194662254</v>
      </c>
    </row>
    <row r="417" spans="1:9">
      <c r="A417" s="187" t="s">
        <v>322</v>
      </c>
      <c r="B417" s="187" t="s">
        <v>335</v>
      </c>
      <c r="C417" s="187" t="s">
        <v>182</v>
      </c>
      <c r="D417" s="187" t="s">
        <v>1210</v>
      </c>
      <c r="E417" s="188" t="s">
        <v>1211</v>
      </c>
      <c r="F417" s="90">
        <v>11625920</v>
      </c>
      <c r="G417" s="90">
        <v>18196833</v>
      </c>
      <c r="H417" s="90">
        <f t="shared" si="6"/>
        <v>-6570913</v>
      </c>
      <c r="I417" s="90">
        <v>12220000</v>
      </c>
    </row>
    <row r="418" spans="1:9">
      <c r="A418" s="187" t="s">
        <v>322</v>
      </c>
      <c r="B418" s="187" t="s">
        <v>335</v>
      </c>
      <c r="C418" s="187" t="s">
        <v>182</v>
      </c>
      <c r="D418" s="187" t="s">
        <v>797</v>
      </c>
      <c r="E418" s="188" t="s">
        <v>898</v>
      </c>
      <c r="F418" s="90">
        <v>105760089</v>
      </c>
      <c r="G418" s="90">
        <v>0</v>
      </c>
      <c r="H418" s="90">
        <f t="shared" si="6"/>
        <v>105760089</v>
      </c>
      <c r="I418" s="90">
        <v>0</v>
      </c>
    </row>
    <row r="419" spans="1:9">
      <c r="A419" s="187" t="s">
        <v>322</v>
      </c>
      <c r="B419" s="187" t="s">
        <v>335</v>
      </c>
      <c r="C419" s="187" t="s">
        <v>164</v>
      </c>
      <c r="D419" s="187" t="s">
        <v>508</v>
      </c>
      <c r="E419" s="188" t="s">
        <v>591</v>
      </c>
      <c r="F419" s="90">
        <v>88727083</v>
      </c>
      <c r="G419" s="90">
        <v>123072917</v>
      </c>
      <c r="H419" s="90">
        <f t="shared" si="6"/>
        <v>-34345834</v>
      </c>
      <c r="I419" s="90">
        <v>122621222</v>
      </c>
    </row>
    <row r="420" spans="1:9">
      <c r="A420" s="187" t="s">
        <v>322</v>
      </c>
      <c r="B420" s="187" t="s">
        <v>335</v>
      </c>
      <c r="C420" s="187" t="s">
        <v>164</v>
      </c>
      <c r="D420" s="187" t="s">
        <v>509</v>
      </c>
      <c r="E420" s="188" t="s">
        <v>153</v>
      </c>
      <c r="F420" s="90">
        <v>102570000</v>
      </c>
      <c r="G420" s="90">
        <v>56579412</v>
      </c>
      <c r="H420" s="90">
        <f t="shared" si="6"/>
        <v>45990588</v>
      </c>
      <c r="I420" s="90">
        <v>82385988</v>
      </c>
    </row>
    <row r="421" spans="1:9">
      <c r="A421" s="187" t="s">
        <v>322</v>
      </c>
      <c r="B421" s="187" t="s">
        <v>335</v>
      </c>
      <c r="C421" s="187" t="s">
        <v>164</v>
      </c>
      <c r="D421" s="187" t="s">
        <v>1439</v>
      </c>
      <c r="E421" s="188" t="s">
        <v>1469</v>
      </c>
      <c r="F421" s="90">
        <v>0</v>
      </c>
      <c r="G421" s="90">
        <v>4100330</v>
      </c>
      <c r="H421" s="90">
        <f t="shared" si="6"/>
        <v>-4100330</v>
      </c>
      <c r="I421" s="90">
        <v>0</v>
      </c>
    </row>
    <row r="422" spans="1:9">
      <c r="A422" s="187" t="s">
        <v>322</v>
      </c>
      <c r="B422" s="187" t="s">
        <v>335</v>
      </c>
      <c r="C422" s="187" t="s">
        <v>164</v>
      </c>
      <c r="D422" s="187" t="s">
        <v>510</v>
      </c>
      <c r="E422" s="188" t="s">
        <v>592</v>
      </c>
      <c r="F422" s="190">
        <v>5805000</v>
      </c>
      <c r="G422" s="190">
        <v>3086612</v>
      </c>
      <c r="H422" s="90">
        <f t="shared" si="6"/>
        <v>2718388</v>
      </c>
      <c r="I422" s="190">
        <v>4546462</v>
      </c>
    </row>
    <row r="423" spans="1:9">
      <c r="A423" s="187" t="s">
        <v>322</v>
      </c>
      <c r="B423" s="187" t="s">
        <v>335</v>
      </c>
      <c r="C423" s="187" t="s">
        <v>164</v>
      </c>
      <c r="D423" s="187" t="s">
        <v>511</v>
      </c>
      <c r="E423" s="188" t="s">
        <v>593</v>
      </c>
      <c r="F423" s="190">
        <v>38754917</v>
      </c>
      <c r="G423" s="190">
        <v>33954167</v>
      </c>
      <c r="H423" s="90">
        <f t="shared" si="6"/>
        <v>4800750</v>
      </c>
      <c r="I423" s="190">
        <v>39821232</v>
      </c>
    </row>
    <row r="424" spans="1:9">
      <c r="A424" s="187" t="s">
        <v>322</v>
      </c>
      <c r="B424" s="187" t="s">
        <v>335</v>
      </c>
      <c r="C424" s="187" t="s">
        <v>321</v>
      </c>
      <c r="D424" s="187" t="s">
        <v>512</v>
      </c>
      <c r="E424" s="188" t="s">
        <v>899</v>
      </c>
      <c r="F424" s="190">
        <v>9099877</v>
      </c>
      <c r="G424" s="190">
        <v>10113153</v>
      </c>
      <c r="H424" s="90">
        <f t="shared" si="6"/>
        <v>-1013276</v>
      </c>
      <c r="I424" s="190">
        <v>10420065</v>
      </c>
    </row>
    <row r="425" spans="1:9">
      <c r="A425" s="187" t="s">
        <v>322</v>
      </c>
      <c r="B425" s="187" t="s">
        <v>335</v>
      </c>
      <c r="C425" s="187" t="s">
        <v>321</v>
      </c>
      <c r="D425" s="187" t="s">
        <v>513</v>
      </c>
      <c r="E425" s="188" t="s">
        <v>990</v>
      </c>
      <c r="F425" s="190">
        <v>29382692</v>
      </c>
      <c r="G425" s="190">
        <v>28369416</v>
      </c>
      <c r="H425" s="90">
        <f t="shared" si="6"/>
        <v>1013276</v>
      </c>
      <c r="I425" s="190">
        <v>27606774</v>
      </c>
    </row>
    <row r="426" spans="1:9">
      <c r="A426" s="187" t="s">
        <v>322</v>
      </c>
      <c r="B426" s="187" t="s">
        <v>335</v>
      </c>
      <c r="C426" s="187" t="s">
        <v>335</v>
      </c>
      <c r="D426" s="187" t="s">
        <v>859</v>
      </c>
      <c r="E426" s="188" t="s">
        <v>860</v>
      </c>
      <c r="F426" s="190">
        <v>390413</v>
      </c>
      <c r="G426" s="190">
        <v>757332</v>
      </c>
      <c r="H426" s="90">
        <f t="shared" si="6"/>
        <v>-366919</v>
      </c>
      <c r="I426" s="190">
        <v>736196</v>
      </c>
    </row>
    <row r="427" spans="1:9">
      <c r="A427" s="187" t="s">
        <v>322</v>
      </c>
      <c r="B427" s="187" t="s">
        <v>335</v>
      </c>
      <c r="C427" s="187" t="s">
        <v>335</v>
      </c>
      <c r="D427" s="187" t="s">
        <v>514</v>
      </c>
      <c r="E427" s="188" t="s">
        <v>154</v>
      </c>
      <c r="F427" s="190">
        <v>826104</v>
      </c>
      <c r="G427" s="190">
        <v>818940</v>
      </c>
      <c r="H427" s="90">
        <f t="shared" si="6"/>
        <v>7164</v>
      </c>
      <c r="I427" s="190">
        <v>1022292</v>
      </c>
    </row>
    <row r="428" spans="1:9">
      <c r="A428" s="187" t="s">
        <v>322</v>
      </c>
      <c r="B428" s="187" t="s">
        <v>335</v>
      </c>
      <c r="C428" s="187" t="s">
        <v>335</v>
      </c>
      <c r="D428" s="187" t="s">
        <v>515</v>
      </c>
      <c r="E428" s="188" t="s">
        <v>155</v>
      </c>
      <c r="F428" s="190">
        <v>1590032</v>
      </c>
      <c r="G428" s="190">
        <v>1544016</v>
      </c>
      <c r="H428" s="90">
        <f t="shared" si="6"/>
        <v>46016</v>
      </c>
      <c r="I428" s="190">
        <v>1895363</v>
      </c>
    </row>
    <row r="429" spans="1:9">
      <c r="A429" s="187" t="s">
        <v>322</v>
      </c>
      <c r="B429" s="187" t="s">
        <v>335</v>
      </c>
      <c r="C429" s="187" t="s">
        <v>335</v>
      </c>
      <c r="D429" s="187" t="s">
        <v>516</v>
      </c>
      <c r="E429" s="188" t="s">
        <v>594</v>
      </c>
      <c r="F429" s="190">
        <v>7835</v>
      </c>
      <c r="G429" s="190">
        <v>7835</v>
      </c>
      <c r="H429" s="90">
        <f t="shared" si="6"/>
        <v>0</v>
      </c>
      <c r="I429" s="190">
        <v>8600</v>
      </c>
    </row>
    <row r="430" spans="1:9">
      <c r="A430" s="187" t="s">
        <v>322</v>
      </c>
      <c r="B430" s="187" t="s">
        <v>335</v>
      </c>
      <c r="C430" s="187" t="s">
        <v>335</v>
      </c>
      <c r="D430" s="187" t="s">
        <v>517</v>
      </c>
      <c r="E430" s="188" t="s">
        <v>595</v>
      </c>
      <c r="F430" s="190">
        <v>100000</v>
      </c>
      <c r="G430" s="190">
        <v>100000</v>
      </c>
      <c r="H430" s="90">
        <f t="shared" si="6"/>
        <v>0</v>
      </c>
      <c r="I430" s="190">
        <v>200000</v>
      </c>
    </row>
    <row r="431" spans="1:9">
      <c r="A431" s="187" t="s">
        <v>322</v>
      </c>
      <c r="B431" s="187" t="s">
        <v>335</v>
      </c>
      <c r="C431" s="187" t="s">
        <v>335</v>
      </c>
      <c r="D431" s="187" t="s">
        <v>518</v>
      </c>
      <c r="E431" s="188" t="s">
        <v>2</v>
      </c>
      <c r="F431" s="190">
        <v>18216792</v>
      </c>
      <c r="G431" s="190">
        <v>17931441</v>
      </c>
      <c r="H431" s="90">
        <f t="shared" si="6"/>
        <v>285351</v>
      </c>
      <c r="I431" s="190">
        <v>17546365</v>
      </c>
    </row>
    <row r="432" spans="1:9">
      <c r="A432" s="187" t="s">
        <v>322</v>
      </c>
      <c r="B432" s="187" t="s">
        <v>335</v>
      </c>
      <c r="C432" s="187" t="s">
        <v>335</v>
      </c>
      <c r="D432" s="187" t="s">
        <v>519</v>
      </c>
      <c r="E432" s="188" t="s">
        <v>991</v>
      </c>
      <c r="F432" s="190">
        <v>128000000</v>
      </c>
      <c r="G432" s="190">
        <v>113761265</v>
      </c>
      <c r="H432" s="90">
        <f t="shared" si="6"/>
        <v>14238735</v>
      </c>
      <c r="I432" s="190">
        <v>111938630</v>
      </c>
    </row>
    <row r="433" spans="1:9">
      <c r="A433" s="187" t="s">
        <v>322</v>
      </c>
      <c r="B433" s="187" t="s">
        <v>335</v>
      </c>
      <c r="C433" s="187" t="s">
        <v>335</v>
      </c>
      <c r="D433" s="187" t="s">
        <v>641</v>
      </c>
      <c r="E433" s="188" t="s">
        <v>1386</v>
      </c>
      <c r="F433" s="190">
        <v>153278777</v>
      </c>
      <c r="G433" s="190">
        <v>153967374</v>
      </c>
      <c r="H433" s="90">
        <f t="shared" si="6"/>
        <v>-688597</v>
      </c>
      <c r="I433" s="190">
        <v>143148630</v>
      </c>
    </row>
    <row r="434" spans="1:9">
      <c r="A434" s="187" t="s">
        <v>322</v>
      </c>
      <c r="B434" s="187" t="s">
        <v>335</v>
      </c>
      <c r="C434" s="187" t="s">
        <v>335</v>
      </c>
      <c r="D434" s="187" t="s">
        <v>798</v>
      </c>
      <c r="E434" s="188" t="s">
        <v>992</v>
      </c>
      <c r="F434" s="190">
        <v>394468</v>
      </c>
      <c r="G434" s="190">
        <v>351139</v>
      </c>
      <c r="H434" s="90">
        <f t="shared" si="6"/>
        <v>43329</v>
      </c>
      <c r="I434" s="190">
        <v>451896</v>
      </c>
    </row>
    <row r="435" spans="1:9">
      <c r="A435" s="187" t="s">
        <v>322</v>
      </c>
      <c r="B435" s="187" t="s">
        <v>335</v>
      </c>
      <c r="C435" s="187" t="s">
        <v>335</v>
      </c>
      <c r="D435" s="187" t="s">
        <v>799</v>
      </c>
      <c r="E435" s="188" t="s">
        <v>993</v>
      </c>
      <c r="F435" s="190">
        <v>609889</v>
      </c>
      <c r="G435" s="190">
        <v>571649</v>
      </c>
      <c r="H435" s="90">
        <f t="shared" si="6"/>
        <v>38240</v>
      </c>
      <c r="I435" s="190">
        <v>607862</v>
      </c>
    </row>
    <row r="436" spans="1:9">
      <c r="A436" s="187" t="s">
        <v>322</v>
      </c>
      <c r="B436" s="187" t="s">
        <v>335</v>
      </c>
      <c r="C436" s="187" t="s">
        <v>335</v>
      </c>
      <c r="D436" s="187" t="s">
        <v>520</v>
      </c>
      <c r="E436" s="188" t="s">
        <v>596</v>
      </c>
      <c r="F436" s="190">
        <v>90000</v>
      </c>
      <c r="G436" s="190">
        <v>1358571</v>
      </c>
      <c r="H436" s="90">
        <f t="shared" si="6"/>
        <v>-1268571</v>
      </c>
      <c r="I436" s="190">
        <v>401256</v>
      </c>
    </row>
    <row r="437" spans="1:9">
      <c r="A437" s="187" t="s">
        <v>322</v>
      </c>
      <c r="B437" s="187" t="s">
        <v>335</v>
      </c>
      <c r="C437" s="187" t="s">
        <v>397</v>
      </c>
      <c r="D437" s="187" t="s">
        <v>521</v>
      </c>
      <c r="E437" s="188" t="s">
        <v>156</v>
      </c>
      <c r="F437" s="190">
        <v>161551</v>
      </c>
      <c r="G437" s="190">
        <v>521986</v>
      </c>
      <c r="H437" s="90">
        <f t="shared" si="6"/>
        <v>-360435</v>
      </c>
      <c r="I437" s="190">
        <v>20535</v>
      </c>
    </row>
    <row r="438" spans="1:9">
      <c r="A438" s="187" t="s">
        <v>322</v>
      </c>
      <c r="B438" s="187" t="s">
        <v>335</v>
      </c>
      <c r="C438" s="187" t="s">
        <v>469</v>
      </c>
      <c r="D438" s="187" t="s">
        <v>520</v>
      </c>
      <c r="E438" s="188" t="s">
        <v>596</v>
      </c>
      <c r="F438" s="190">
        <v>2124681</v>
      </c>
      <c r="G438" s="190">
        <v>1711980</v>
      </c>
      <c r="H438" s="90">
        <f t="shared" si="6"/>
        <v>412701</v>
      </c>
      <c r="I438" s="190">
        <v>1444365</v>
      </c>
    </row>
    <row r="439" spans="1:9">
      <c r="A439" s="274" t="s">
        <v>28</v>
      </c>
      <c r="B439" s="274"/>
      <c r="C439" s="274"/>
      <c r="D439" s="274"/>
      <c r="E439" s="274"/>
      <c r="F439" s="136">
        <f>SUM(F5:F438)</f>
        <v>3499419134</v>
      </c>
      <c r="G439" s="136">
        <f>SUM(G5:G438)</f>
        <v>3533042561</v>
      </c>
      <c r="H439" s="136">
        <f>SUM(H5:H438)</f>
        <v>-33623427</v>
      </c>
      <c r="I439" s="136">
        <f>SUM(I5:I438)</f>
        <v>3333982617</v>
      </c>
    </row>
    <row r="440" spans="1:9">
      <c r="H440" s="90"/>
    </row>
    <row r="441" spans="1:9">
      <c r="F441" s="163"/>
      <c r="G441" s="163"/>
      <c r="H441" s="163"/>
      <c r="I441" s="163"/>
    </row>
    <row r="443" spans="1:9">
      <c r="F443" s="163"/>
      <c r="G443" s="163"/>
      <c r="H443" s="163"/>
      <c r="I443" s="163"/>
    </row>
  </sheetData>
  <mergeCells count="6">
    <mergeCell ref="A439:E439"/>
    <mergeCell ref="A1:I1"/>
    <mergeCell ref="A3:D3"/>
    <mergeCell ref="E3:E4"/>
    <mergeCell ref="F3:H3"/>
    <mergeCell ref="I3:I4"/>
  </mergeCells>
  <phoneticPr fontId="17" type="noConversion"/>
  <pageMargins left="0.18" right="0.17" top="0.88541666666666696" bottom="0.5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2020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8"/>
  <sheetViews>
    <sheetView showWhiteSpace="0" view="pageBreakPreview" zoomScaleNormal="100" zoomScaleSheetLayoutView="100" zoomScalePageLayoutView="80" workbookViewId="0">
      <selection sqref="A1:E1"/>
    </sheetView>
  </sheetViews>
  <sheetFormatPr defaultRowHeight="12.75"/>
  <cols>
    <col min="1" max="1" width="75.7109375" bestFit="1" customWidth="1"/>
    <col min="2" max="3" width="17" bestFit="1" customWidth="1"/>
    <col min="4" max="4" width="6.85546875" bestFit="1" customWidth="1"/>
    <col min="5" max="5" width="17.140625" customWidth="1"/>
  </cols>
  <sheetData>
    <row r="1" spans="1:5" ht="21.75" customHeight="1">
      <c r="A1" s="252" t="s">
        <v>1115</v>
      </c>
      <c r="B1" s="253"/>
      <c r="C1" s="253"/>
      <c r="D1" s="263"/>
      <c r="E1" s="263"/>
    </row>
    <row r="2" spans="1:5" ht="15" customHeight="1">
      <c r="A2" s="9"/>
      <c r="B2" s="9"/>
      <c r="C2" s="9"/>
      <c r="D2" s="9"/>
      <c r="E2" s="39" t="s">
        <v>49</v>
      </c>
    </row>
    <row r="3" spans="1:5" ht="55.5" customHeight="1">
      <c r="A3" s="67" t="s">
        <v>598</v>
      </c>
      <c r="B3" s="80" t="s">
        <v>599</v>
      </c>
      <c r="C3" s="80" t="s">
        <v>600</v>
      </c>
      <c r="D3" s="80" t="s">
        <v>68</v>
      </c>
      <c r="E3" s="80" t="s">
        <v>1212</v>
      </c>
    </row>
    <row r="4" spans="1:5" ht="25.5" customHeight="1">
      <c r="A4" s="223" t="s">
        <v>612</v>
      </c>
      <c r="B4" s="98">
        <v>141602992</v>
      </c>
      <c r="C4" s="98">
        <v>138283625</v>
      </c>
      <c r="D4" s="99">
        <v>97.655863797002255</v>
      </c>
      <c r="E4" s="98">
        <v>140850919</v>
      </c>
    </row>
    <row r="5" spans="1:5" ht="25.5" customHeight="1">
      <c r="A5" s="87" t="s">
        <v>886</v>
      </c>
      <c r="B5" s="98">
        <v>16658257</v>
      </c>
      <c r="C5" s="98">
        <v>16657902</v>
      </c>
      <c r="D5" s="99">
        <v>99.997868924702033</v>
      </c>
      <c r="E5" s="98">
        <v>16024403</v>
      </c>
    </row>
    <row r="6" spans="1:5" ht="25.5" customHeight="1">
      <c r="A6" s="224" t="s">
        <v>887</v>
      </c>
      <c r="B6" s="98">
        <v>128000000</v>
      </c>
      <c r="C6" s="98">
        <v>113761265</v>
      </c>
      <c r="D6" s="99">
        <v>88.875988281250002</v>
      </c>
      <c r="E6" s="98">
        <v>111938630</v>
      </c>
    </row>
    <row r="7" spans="1:5" ht="25.5" customHeight="1">
      <c r="A7" s="223" t="s">
        <v>601</v>
      </c>
      <c r="B7" s="98">
        <v>38482569</v>
      </c>
      <c r="C7" s="98">
        <v>38482569</v>
      </c>
      <c r="D7" s="99">
        <v>100</v>
      </c>
      <c r="E7" s="98">
        <v>38026839</v>
      </c>
    </row>
    <row r="8" spans="1:5" ht="25.5" customHeight="1">
      <c r="A8" s="223" t="s">
        <v>665</v>
      </c>
      <c r="B8" s="98">
        <v>20485932</v>
      </c>
      <c r="C8" s="98">
        <v>20485931.410999998</v>
      </c>
      <c r="D8" s="99">
        <v>99.999997124856208</v>
      </c>
      <c r="E8" s="98">
        <v>20280982.708000001</v>
      </c>
    </row>
    <row r="9" spans="1:5" ht="25.5" customHeight="1">
      <c r="A9" s="223" t="s">
        <v>830</v>
      </c>
      <c r="B9" s="98">
        <v>800000</v>
      </c>
      <c r="C9" s="98">
        <v>0</v>
      </c>
      <c r="D9" s="99">
        <v>0</v>
      </c>
      <c r="E9" s="98">
        <v>627573</v>
      </c>
    </row>
    <row r="10" spans="1:5" ht="25.5" customHeight="1">
      <c r="A10" s="224" t="s">
        <v>831</v>
      </c>
      <c r="B10" s="98">
        <v>20378642</v>
      </c>
      <c r="C10" s="98">
        <v>20378641</v>
      </c>
      <c r="D10" s="99">
        <v>99.999995092901671</v>
      </c>
      <c r="E10" s="98">
        <v>22337095</v>
      </c>
    </row>
    <row r="11" spans="1:5" ht="25.5" customHeight="1">
      <c r="A11" s="223" t="s">
        <v>645</v>
      </c>
      <c r="B11" s="98">
        <v>21500000</v>
      </c>
      <c r="C11" s="98">
        <v>20890695</v>
      </c>
      <c r="D11" s="99">
        <v>97.166023255813954</v>
      </c>
      <c r="E11" s="98">
        <v>20570000</v>
      </c>
    </row>
    <row r="12" spans="1:5" ht="25.5" customHeight="1">
      <c r="A12" s="87" t="s">
        <v>888</v>
      </c>
      <c r="B12" s="98">
        <v>153278777</v>
      </c>
      <c r="C12" s="98">
        <v>153967373.713</v>
      </c>
      <c r="D12" s="99">
        <v>100.44924531038792</v>
      </c>
      <c r="E12" s="98">
        <v>143148630.47999999</v>
      </c>
    </row>
    <row r="13" spans="1:5" ht="25.5" customHeight="1">
      <c r="A13" s="223" t="s">
        <v>885</v>
      </c>
      <c r="B13" s="98">
        <v>61000000</v>
      </c>
      <c r="C13" s="98">
        <v>60100605.125</v>
      </c>
      <c r="D13" s="99">
        <v>98.525582172131138</v>
      </c>
      <c r="E13" s="98">
        <v>58544900</v>
      </c>
    </row>
    <row r="14" spans="1:5" ht="25.5" customHeight="1">
      <c r="A14" s="223" t="s">
        <v>822</v>
      </c>
      <c r="B14" s="98">
        <v>750000</v>
      </c>
      <c r="C14" s="98">
        <v>662525</v>
      </c>
      <c r="D14" s="99">
        <v>88.336666666666659</v>
      </c>
      <c r="E14" s="98">
        <v>639381</v>
      </c>
    </row>
    <row r="15" spans="1:5" ht="25.5" customHeight="1">
      <c r="A15" s="223" t="s">
        <v>745</v>
      </c>
      <c r="B15" s="98">
        <v>675000000</v>
      </c>
      <c r="C15" s="98">
        <v>665156657</v>
      </c>
      <c r="D15" s="99">
        <v>98.541726962962954</v>
      </c>
      <c r="E15" s="98">
        <v>644223505</v>
      </c>
    </row>
    <row r="16" spans="1:5" ht="25.5" customHeight="1">
      <c r="A16" s="223" t="s">
        <v>602</v>
      </c>
      <c r="B16" s="98">
        <v>227822371</v>
      </c>
      <c r="C16" s="98">
        <v>283863741</v>
      </c>
      <c r="D16" s="99">
        <v>124.59871247674795</v>
      </c>
      <c r="E16" s="98">
        <v>60005212</v>
      </c>
    </row>
    <row r="17" spans="1:5" ht="21" customHeight="1">
      <c r="A17" s="110" t="s">
        <v>28</v>
      </c>
      <c r="B17" s="137">
        <f>SUM(B4:B16)</f>
        <v>1505759540</v>
      </c>
      <c r="C17" s="137">
        <f>SUM(C4:C16)</f>
        <v>1532691530.2490001</v>
      </c>
      <c r="D17" s="138">
        <f>C17/B17*100</f>
        <v>101.78859834744929</v>
      </c>
      <c r="E17" s="137">
        <f>SUM(E4:E16)</f>
        <v>1277218070.188</v>
      </c>
    </row>
    <row r="18" spans="1:5">
      <c r="A18" s="9"/>
      <c r="B18" s="9"/>
      <c r="C18" s="9"/>
      <c r="D18" s="9"/>
      <c r="E18" s="9"/>
    </row>
  </sheetData>
  <mergeCells count="1">
    <mergeCell ref="A1:E1"/>
  </mergeCells>
  <hyperlinks>
    <hyperlink ref="A8" r:id="rId1" display="https://www.google.com.bh/url?q=http://www.sio.gov.bh/&amp;sa=U&amp;ei=_c6BU5-aAYWo0QWvpIH4Cg&amp;ved=0CB8QFjAA&amp;usg=AFQjCNG3tZdDOSRAwyjqgAtZAL0Ql2FcrQ" xr:uid="{00000000-0004-0000-0A00-000000000000}"/>
  </hyperlinks>
  <pageMargins left="0.7" right="0.7" top="0.859375" bottom="0.75" header="0.25" footer="0.3"/>
  <pageSetup paperSize="9" orientation="landscape" horizontalDpi="300" verticalDpi="300" r:id="rId2"/>
  <headerFooter>
    <oddHeader>&amp;R&amp;"Times New Roman,Regular"Kingdom of Bahrain
Consolidated Final Account
For The Year Ended 31 December 2020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0"/>
  <sheetViews>
    <sheetView showWhiteSpace="0" view="pageBreakPreview" zoomScaleNormal="100" zoomScaleSheetLayoutView="100" workbookViewId="0">
      <selection sqref="A1:E1"/>
    </sheetView>
  </sheetViews>
  <sheetFormatPr defaultColWidth="9.140625" defaultRowHeight="21.75" customHeight="1"/>
  <cols>
    <col min="1" max="1" width="51.5703125" style="9" bestFit="1" customWidth="1"/>
    <col min="2" max="3" width="16.7109375" style="29" customWidth="1"/>
    <col min="4" max="4" width="16.7109375" style="54" customWidth="1"/>
    <col min="5" max="5" width="16.7109375" style="29" customWidth="1"/>
    <col min="6" max="16384" width="9.140625" style="9"/>
  </cols>
  <sheetData>
    <row r="1" spans="1:5" s="52" customFormat="1" ht="26.25" customHeight="1">
      <c r="A1" s="252" t="s">
        <v>1116</v>
      </c>
      <c r="B1" s="277"/>
      <c r="C1" s="277"/>
      <c r="D1" s="277"/>
      <c r="E1" s="277"/>
    </row>
    <row r="2" spans="1:5" ht="17.25" customHeight="1">
      <c r="A2" s="50"/>
      <c r="B2" s="50"/>
      <c r="C2" s="50"/>
      <c r="D2" s="50"/>
      <c r="E2" s="51" t="s">
        <v>49</v>
      </c>
    </row>
    <row r="3" spans="1:5" s="53" customFormat="1" ht="32.25" customHeight="1">
      <c r="A3" s="67" t="s">
        <v>65</v>
      </c>
      <c r="B3" s="67" t="s">
        <v>27</v>
      </c>
      <c r="C3" s="67" t="s">
        <v>48</v>
      </c>
      <c r="D3" s="68" t="s">
        <v>68</v>
      </c>
      <c r="E3" s="68" t="s">
        <v>1212</v>
      </c>
    </row>
    <row r="4" spans="1:5" s="53" customFormat="1" ht="32.25" customHeight="1">
      <c r="A4" s="5" t="s">
        <v>808</v>
      </c>
      <c r="B4" s="179">
        <v>0</v>
      </c>
      <c r="C4" s="179">
        <v>0</v>
      </c>
      <c r="D4" s="179">
        <v>0</v>
      </c>
      <c r="E4" s="179">
        <v>277369</v>
      </c>
    </row>
    <row r="5" spans="1:5" s="53" customFormat="1" ht="24.75" customHeight="1">
      <c r="A5" s="5" t="s">
        <v>40</v>
      </c>
      <c r="B5" s="179">
        <v>11229500</v>
      </c>
      <c r="C5" s="179">
        <v>8643632</v>
      </c>
      <c r="D5" s="179">
        <v>76.972545527405487</v>
      </c>
      <c r="E5" s="179">
        <v>10770461</v>
      </c>
    </row>
    <row r="6" spans="1:5" s="53" customFormat="1" ht="24.75" customHeight="1">
      <c r="A6" s="5" t="s">
        <v>42</v>
      </c>
      <c r="B6" s="179">
        <v>1591517</v>
      </c>
      <c r="C6" s="179">
        <v>1591517</v>
      </c>
      <c r="D6" s="179">
        <v>100</v>
      </c>
      <c r="E6" s="179">
        <v>1345702</v>
      </c>
    </row>
    <row r="7" spans="1:5" s="37" customFormat="1" ht="21.75" customHeight="1">
      <c r="A7" s="5" t="s">
        <v>832</v>
      </c>
      <c r="B7" s="179">
        <v>379400</v>
      </c>
      <c r="C7" s="179">
        <v>21768</v>
      </c>
      <c r="D7" s="179">
        <v>5.7374802319451765</v>
      </c>
      <c r="E7" s="179">
        <v>273456</v>
      </c>
    </row>
    <row r="8" spans="1:5" s="37" customFormat="1" ht="21.75" customHeight="1">
      <c r="A8" s="5" t="s">
        <v>52</v>
      </c>
      <c r="B8" s="179">
        <v>2500000</v>
      </c>
      <c r="C8" s="179">
        <v>2326533</v>
      </c>
      <c r="D8" s="179">
        <v>93.061320000000009</v>
      </c>
      <c r="E8" s="179">
        <v>6866817</v>
      </c>
    </row>
    <row r="9" spans="1:5" s="37" customFormat="1" ht="21.75" customHeight="1">
      <c r="A9" s="5" t="s">
        <v>44</v>
      </c>
      <c r="B9" s="179">
        <v>3070600</v>
      </c>
      <c r="C9" s="179">
        <v>2188889</v>
      </c>
      <c r="D9" s="179">
        <v>71.285383964046105</v>
      </c>
      <c r="E9" s="179">
        <v>3602948</v>
      </c>
    </row>
    <row r="10" spans="1:5" s="37" customFormat="1" ht="21.75" customHeight="1">
      <c r="A10" s="5" t="s">
        <v>812</v>
      </c>
      <c r="B10" s="179">
        <v>2206599</v>
      </c>
      <c r="C10" s="179">
        <v>1191549</v>
      </c>
      <c r="D10" s="179">
        <v>53.999344692896166</v>
      </c>
      <c r="E10" s="179">
        <v>2811923</v>
      </c>
    </row>
    <row r="11" spans="1:5" s="37" customFormat="1" ht="21.75" customHeight="1">
      <c r="A11" s="5" t="s">
        <v>1093</v>
      </c>
      <c r="B11" s="179">
        <v>3383900</v>
      </c>
      <c r="C11" s="179">
        <v>2268983</v>
      </c>
      <c r="D11" s="179">
        <v>67.052306510239674</v>
      </c>
      <c r="E11" s="179">
        <v>2332133</v>
      </c>
    </row>
    <row r="12" spans="1:5" s="37" customFormat="1" ht="21.75" customHeight="1">
      <c r="A12" s="5" t="s">
        <v>1117</v>
      </c>
      <c r="B12" s="179">
        <v>348300</v>
      </c>
      <c r="C12" s="179">
        <v>173993</v>
      </c>
      <c r="D12" s="179">
        <v>49.954923916164226</v>
      </c>
      <c r="E12" s="179">
        <v>335138</v>
      </c>
    </row>
    <row r="13" spans="1:5" s="37" customFormat="1" ht="21.75" customHeight="1">
      <c r="A13" s="5" t="s">
        <v>803</v>
      </c>
      <c r="B13" s="179">
        <v>3163700</v>
      </c>
      <c r="C13" s="179">
        <v>856774</v>
      </c>
      <c r="D13" s="179">
        <v>27.08139204096469</v>
      </c>
      <c r="E13" s="179">
        <v>1748568</v>
      </c>
    </row>
    <row r="14" spans="1:5" s="37" customFormat="1" ht="21.75" customHeight="1">
      <c r="A14" s="5" t="s">
        <v>369</v>
      </c>
      <c r="B14" s="179">
        <v>76122677</v>
      </c>
      <c r="C14" s="179">
        <v>69663089</v>
      </c>
      <c r="D14" s="179">
        <v>91.514239574102206</v>
      </c>
      <c r="E14" s="179">
        <v>93657742</v>
      </c>
    </row>
    <row r="15" spans="1:5" s="37" customFormat="1" ht="21.75" customHeight="1">
      <c r="A15" s="5" t="s">
        <v>663</v>
      </c>
      <c r="B15" s="179">
        <v>5000000</v>
      </c>
      <c r="C15" s="179">
        <v>4000000</v>
      </c>
      <c r="D15" s="179">
        <v>80</v>
      </c>
      <c r="E15" s="179">
        <v>5000000</v>
      </c>
    </row>
    <row r="16" spans="1:5" s="37" customFormat="1" ht="21.75" customHeight="1">
      <c r="A16" s="5" t="s">
        <v>809</v>
      </c>
      <c r="B16" s="179">
        <v>0</v>
      </c>
      <c r="C16" s="179">
        <v>0</v>
      </c>
      <c r="D16" s="179">
        <v>0</v>
      </c>
      <c r="E16" s="179">
        <v>40100</v>
      </c>
    </row>
    <row r="17" spans="1:5" s="37" customFormat="1" ht="21.75" customHeight="1">
      <c r="A17" s="5" t="s">
        <v>1118</v>
      </c>
      <c r="B17" s="179">
        <v>2766430</v>
      </c>
      <c r="C17" s="179">
        <v>2766430</v>
      </c>
      <c r="D17" s="179">
        <v>100</v>
      </c>
      <c r="E17" s="179">
        <v>0</v>
      </c>
    </row>
    <row r="18" spans="1:5" s="37" customFormat="1" ht="21.75" customHeight="1">
      <c r="A18" s="5" t="s">
        <v>652</v>
      </c>
      <c r="B18" s="179">
        <v>637200</v>
      </c>
      <c r="C18" s="179">
        <v>637042</v>
      </c>
      <c r="D18" s="179">
        <v>99.9752040175769</v>
      </c>
      <c r="E18" s="179">
        <v>126915</v>
      </c>
    </row>
    <row r="19" spans="1:5" s="37" customFormat="1" ht="21.75" customHeight="1">
      <c r="A19" s="5" t="s">
        <v>833</v>
      </c>
      <c r="B19" s="179">
        <v>56316477</v>
      </c>
      <c r="C19" s="179">
        <v>51432011</v>
      </c>
      <c r="D19" s="179">
        <v>91.326755045419489</v>
      </c>
      <c r="E19" s="179">
        <v>37349228</v>
      </c>
    </row>
    <row r="20" spans="1:5" s="37" customFormat="1" ht="21.75" customHeight="1">
      <c r="A20" s="5" t="s">
        <v>785</v>
      </c>
      <c r="B20" s="179">
        <v>3899051</v>
      </c>
      <c r="C20" s="179">
        <v>3899051</v>
      </c>
      <c r="D20" s="179">
        <v>100</v>
      </c>
      <c r="E20" s="179">
        <v>3983551</v>
      </c>
    </row>
    <row r="21" spans="1:5" s="37" customFormat="1" ht="21.75" customHeight="1">
      <c r="A21" s="5" t="s">
        <v>67</v>
      </c>
      <c r="B21" s="179">
        <v>8118000</v>
      </c>
      <c r="C21" s="179">
        <v>5840121</v>
      </c>
      <c r="D21" s="179">
        <v>71.940391722099037</v>
      </c>
      <c r="E21" s="179">
        <v>2039699</v>
      </c>
    </row>
    <row r="22" spans="1:5" s="37" customFormat="1" ht="21.75" customHeight="1">
      <c r="A22" s="5" t="s">
        <v>1109</v>
      </c>
      <c r="B22" s="179">
        <v>281915</v>
      </c>
      <c r="C22" s="179">
        <v>23357</v>
      </c>
      <c r="D22" s="179">
        <v>8.2851214018409802</v>
      </c>
      <c r="E22" s="179">
        <v>895688</v>
      </c>
    </row>
    <row r="23" spans="1:5" s="37" customFormat="1" ht="21.75" customHeight="1">
      <c r="A23" s="5" t="s">
        <v>813</v>
      </c>
      <c r="B23" s="179">
        <v>241300</v>
      </c>
      <c r="C23" s="179">
        <v>181140</v>
      </c>
      <c r="D23" s="179">
        <v>75.068379610443429</v>
      </c>
      <c r="E23" s="179">
        <v>113360</v>
      </c>
    </row>
    <row r="24" spans="1:5" s="37" customFormat="1" ht="21.75" customHeight="1">
      <c r="A24" s="5" t="s">
        <v>1234</v>
      </c>
      <c r="B24" s="179">
        <v>42431167</v>
      </c>
      <c r="C24" s="179">
        <v>35619842</v>
      </c>
      <c r="D24" s="179">
        <v>83.947354075837694</v>
      </c>
      <c r="E24" s="179">
        <v>26793539</v>
      </c>
    </row>
    <row r="25" spans="1:5" s="37" customFormat="1" ht="21.75" customHeight="1">
      <c r="A25" s="5" t="s">
        <v>1094</v>
      </c>
      <c r="B25" s="179">
        <v>6168201</v>
      </c>
      <c r="C25" s="179">
        <v>6168201</v>
      </c>
      <c r="D25" s="179">
        <v>100</v>
      </c>
      <c r="E25" s="179">
        <v>4516011</v>
      </c>
    </row>
    <row r="26" spans="1:5" s="37" customFormat="1" ht="21.75" customHeight="1">
      <c r="A26" s="5" t="s">
        <v>802</v>
      </c>
      <c r="B26" s="179">
        <v>7719200</v>
      </c>
      <c r="C26" s="179">
        <v>7445280</v>
      </c>
      <c r="D26" s="179">
        <v>96.451445745673126</v>
      </c>
      <c r="E26" s="179">
        <v>7037945</v>
      </c>
    </row>
    <row r="27" spans="1:5" s="37" customFormat="1" ht="21.75" customHeight="1">
      <c r="A27" s="5" t="s">
        <v>789</v>
      </c>
      <c r="B27" s="179">
        <v>1600000</v>
      </c>
      <c r="C27" s="179">
        <v>1082714</v>
      </c>
      <c r="D27" s="179">
        <v>67.669624999999996</v>
      </c>
      <c r="E27" s="179">
        <v>2082065</v>
      </c>
    </row>
    <row r="28" spans="1:5" s="37" customFormat="1" ht="21.75" customHeight="1">
      <c r="A28" s="5" t="s">
        <v>788</v>
      </c>
      <c r="B28" s="179">
        <v>300</v>
      </c>
      <c r="C28" s="179">
        <v>300</v>
      </c>
      <c r="D28" s="179">
        <v>100</v>
      </c>
      <c r="E28" s="179">
        <v>0</v>
      </c>
    </row>
    <row r="29" spans="1:5" s="37" customFormat="1" ht="21.75" customHeight="1">
      <c r="A29" s="5" t="s">
        <v>46</v>
      </c>
      <c r="B29" s="179">
        <v>284300</v>
      </c>
      <c r="C29" s="179">
        <v>55991</v>
      </c>
      <c r="D29" s="179">
        <v>19.694336967991557</v>
      </c>
      <c r="E29" s="179">
        <v>94033</v>
      </c>
    </row>
    <row r="30" spans="1:5" s="37" customFormat="1" ht="21.75" customHeight="1">
      <c r="A30" s="5" t="s">
        <v>1114</v>
      </c>
      <c r="B30" s="179">
        <v>3908300</v>
      </c>
      <c r="C30" s="179">
        <v>3813069</v>
      </c>
      <c r="D30" s="179">
        <v>97.563365145971389</v>
      </c>
      <c r="E30" s="179">
        <v>2167404</v>
      </c>
    </row>
    <row r="31" spans="1:5" s="37" customFormat="1" ht="21.75" customHeight="1">
      <c r="A31" s="5" t="s">
        <v>828</v>
      </c>
      <c r="B31" s="179">
        <v>20888</v>
      </c>
      <c r="C31" s="179">
        <v>20888</v>
      </c>
      <c r="D31" s="179">
        <v>100</v>
      </c>
      <c r="E31" s="179">
        <v>0</v>
      </c>
    </row>
    <row r="32" spans="1:5" s="37" customFormat="1" ht="21.75" customHeight="1">
      <c r="A32" s="5" t="s">
        <v>664</v>
      </c>
      <c r="B32" s="179">
        <v>172316</v>
      </c>
      <c r="C32" s="179">
        <v>162396</v>
      </c>
      <c r="D32" s="179">
        <v>94.24313470600525</v>
      </c>
      <c r="E32" s="179">
        <v>104015</v>
      </c>
    </row>
    <row r="33" spans="1:5" s="37" customFormat="1" ht="21.75" customHeight="1">
      <c r="A33" s="5" t="s">
        <v>834</v>
      </c>
      <c r="B33" s="179">
        <v>530800</v>
      </c>
      <c r="C33" s="179">
        <v>106018</v>
      </c>
      <c r="D33" s="179">
        <v>19.973247927656367</v>
      </c>
      <c r="E33" s="179">
        <v>173875</v>
      </c>
    </row>
    <row r="34" spans="1:5" s="37" customFormat="1" ht="21.75" customHeight="1">
      <c r="A34" s="5" t="s">
        <v>51</v>
      </c>
      <c r="B34" s="179">
        <v>1911165</v>
      </c>
      <c r="C34" s="179">
        <v>1414153</v>
      </c>
      <c r="D34" s="179">
        <v>73.994291440037884</v>
      </c>
      <c r="E34" s="179">
        <v>1480933</v>
      </c>
    </row>
    <row r="35" spans="1:5" s="37" customFormat="1" ht="21.75" customHeight="1">
      <c r="A35" s="5" t="s">
        <v>1100</v>
      </c>
      <c r="B35" s="179">
        <v>1200000</v>
      </c>
      <c r="C35" s="179">
        <v>1070698</v>
      </c>
      <c r="D35" s="179">
        <v>89.224833333333336</v>
      </c>
      <c r="E35" s="179">
        <v>1422980</v>
      </c>
    </row>
    <row r="36" spans="1:5" s="37" customFormat="1" ht="21.75" customHeight="1">
      <c r="A36" s="5" t="s">
        <v>162</v>
      </c>
      <c r="B36" s="179">
        <v>2352700</v>
      </c>
      <c r="C36" s="179">
        <v>1425527</v>
      </c>
      <c r="D36" s="179">
        <v>60.591108088579084</v>
      </c>
      <c r="E36" s="179">
        <v>1067352</v>
      </c>
    </row>
    <row r="37" spans="1:5" s="37" customFormat="1" ht="21.75" customHeight="1">
      <c r="A37" s="5" t="s">
        <v>1111</v>
      </c>
      <c r="B37" s="179">
        <v>800000</v>
      </c>
      <c r="C37" s="179">
        <v>50797</v>
      </c>
      <c r="D37" s="179">
        <v>6.3496250000000005</v>
      </c>
      <c r="E37" s="179">
        <v>277890</v>
      </c>
    </row>
    <row r="38" spans="1:5" s="37" customFormat="1" ht="21.75" customHeight="1">
      <c r="A38" s="5" t="s">
        <v>1113</v>
      </c>
      <c r="B38" s="179">
        <v>676000</v>
      </c>
      <c r="C38" s="179">
        <v>1500</v>
      </c>
      <c r="D38" s="179">
        <v>0</v>
      </c>
      <c r="E38" s="179">
        <v>336736</v>
      </c>
    </row>
    <row r="39" spans="1:5" s="37" customFormat="1" ht="21.75" customHeight="1">
      <c r="A39" s="5" t="s">
        <v>1213</v>
      </c>
      <c r="B39" s="179">
        <v>3771385</v>
      </c>
      <c r="C39" s="179">
        <v>3771385</v>
      </c>
      <c r="D39" s="179">
        <v>100</v>
      </c>
      <c r="E39" s="179">
        <v>30951475</v>
      </c>
    </row>
    <row r="40" spans="1:5" s="37" customFormat="1" ht="26.25" customHeight="1">
      <c r="A40" s="110" t="s">
        <v>28</v>
      </c>
      <c r="B40" s="139">
        <f>SUM(B4:B39)</f>
        <v>254803288</v>
      </c>
      <c r="C40" s="139">
        <f>SUM(C4:C39)</f>
        <v>219914638</v>
      </c>
      <c r="D40" s="139">
        <f>C40/B40*100</f>
        <v>86.307613895469032</v>
      </c>
      <c r="E40" s="139">
        <f>SUM(E4:E39)</f>
        <v>252077051</v>
      </c>
    </row>
  </sheetData>
  <mergeCells count="1">
    <mergeCell ref="A1:E1"/>
  </mergeCells>
  <phoneticPr fontId="0" type="noConversion"/>
  <pageMargins left="0.3" right="0.19" top="0.75" bottom="0.97" header="0.25" footer="0.49"/>
  <pageSetup paperSize="9" scale="82" firstPageNumber="28" orientation="portrait" useFirstPageNumber="1" horizontalDpi="300" verticalDpi="300" r:id="rId1"/>
  <headerFooter>
    <oddHeader>&amp;R&amp;"Times New Roman,Regular"Kingdom of Bahrain
Consolidated Final Account
For The Year Ended 31 December 2020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7"/>
  <sheetViews>
    <sheetView showWhiteSpace="0" view="pageBreakPreview" zoomScaleNormal="100" zoomScaleSheetLayoutView="100" workbookViewId="0">
      <selection sqref="A1:B1"/>
    </sheetView>
  </sheetViews>
  <sheetFormatPr defaultColWidth="9.140625" defaultRowHeight="12.75"/>
  <cols>
    <col min="1" max="1" width="50" style="9" customWidth="1"/>
    <col min="2" max="2" width="17.5703125" style="9" bestFit="1" customWidth="1"/>
    <col min="3" max="3" width="19.5703125" style="9" customWidth="1"/>
    <col min="4" max="16384" width="9.140625" style="9"/>
  </cols>
  <sheetData>
    <row r="1" spans="1:3" ht="22.5" customHeight="1">
      <c r="A1" s="252" t="s">
        <v>616</v>
      </c>
      <c r="B1" s="253"/>
    </row>
    <row r="2" spans="1:3" ht="13.5" customHeight="1">
      <c r="C2" s="51" t="s">
        <v>49</v>
      </c>
    </row>
    <row r="3" spans="1:3" ht="21" customHeight="1">
      <c r="A3" s="67" t="s">
        <v>4</v>
      </c>
      <c r="B3" s="67">
        <f>C3+1</f>
        <v>2020</v>
      </c>
      <c r="C3" s="67">
        <v>2019</v>
      </c>
    </row>
    <row r="4" spans="1:3" ht="4.5" customHeight="1">
      <c r="A4" s="12"/>
      <c r="B4" s="12"/>
      <c r="C4" s="12"/>
    </row>
    <row r="5" spans="1:3" ht="20.25" customHeight="1">
      <c r="A5" s="225" t="s">
        <v>1471</v>
      </c>
      <c r="B5" s="226"/>
      <c r="C5" s="227"/>
    </row>
    <row r="6" spans="1:3" ht="20.25" customHeight="1">
      <c r="A6" s="228" t="s">
        <v>607</v>
      </c>
      <c r="B6" s="229"/>
      <c r="C6" s="229"/>
    </row>
    <row r="7" spans="1:3" ht="20.25" customHeight="1">
      <c r="A7" s="5" t="s">
        <v>12</v>
      </c>
      <c r="B7" s="230">
        <v>1280343062.596</v>
      </c>
      <c r="C7" s="230">
        <v>2185638066.6739998</v>
      </c>
    </row>
    <row r="8" spans="1:3" ht="20.25" customHeight="1">
      <c r="A8" s="5" t="s">
        <v>13</v>
      </c>
      <c r="B8" s="230">
        <v>463826508.58399999</v>
      </c>
      <c r="C8" s="230">
        <v>543097266.903</v>
      </c>
    </row>
    <row r="9" spans="1:3" ht="20.25" customHeight="1">
      <c r="A9" s="5" t="s">
        <v>609</v>
      </c>
      <c r="B9" s="230">
        <v>71714965.172998294</v>
      </c>
      <c r="C9" s="230">
        <v>77475308.080001697</v>
      </c>
    </row>
    <row r="10" spans="1:3" ht="20.25" hidden="1" customHeight="1">
      <c r="A10" s="5" t="s">
        <v>15</v>
      </c>
      <c r="B10" s="231">
        <v>0</v>
      </c>
      <c r="C10" s="230"/>
    </row>
    <row r="11" spans="1:3" ht="20.25" customHeight="1">
      <c r="A11" s="5" t="s">
        <v>17</v>
      </c>
      <c r="B11" s="230">
        <v>38676594.391000003</v>
      </c>
      <c r="C11" s="230">
        <v>39016035.430999897</v>
      </c>
    </row>
    <row r="12" spans="1:3" ht="20.25" customHeight="1">
      <c r="A12" s="5" t="s">
        <v>644</v>
      </c>
      <c r="B12" s="230">
        <v>0</v>
      </c>
      <c r="C12" s="230">
        <v>5525039.659</v>
      </c>
    </row>
    <row r="13" spans="1:3" ht="20.25" customHeight="1">
      <c r="A13" s="232" t="s">
        <v>28</v>
      </c>
      <c r="B13" s="192">
        <f>SUM(B7:B12)</f>
        <v>1854561130.7439981</v>
      </c>
      <c r="C13" s="192">
        <f>SUM(C7:C12)</f>
        <v>2850751716.7470012</v>
      </c>
    </row>
    <row r="14" spans="1:3" ht="20.25" customHeight="1">
      <c r="A14" s="228" t="s">
        <v>606</v>
      </c>
      <c r="B14" s="233"/>
      <c r="C14" s="233"/>
    </row>
    <row r="15" spans="1:3" ht="20.25" customHeight="1">
      <c r="A15" s="5" t="s">
        <v>18</v>
      </c>
      <c r="B15" s="230">
        <v>-1578643468</v>
      </c>
      <c r="C15" s="230">
        <v>-1359910741</v>
      </c>
    </row>
    <row r="16" spans="1:3" ht="20.25" customHeight="1">
      <c r="A16" s="5" t="s">
        <v>19</v>
      </c>
      <c r="B16" s="230">
        <v>-189283593</v>
      </c>
      <c r="C16" s="230">
        <v>-253361605</v>
      </c>
    </row>
    <row r="17" spans="1:3" ht="20.25" customHeight="1">
      <c r="A17" s="5" t="s">
        <v>20</v>
      </c>
      <c r="B17" s="230">
        <v>-64336176</v>
      </c>
      <c r="C17" s="230">
        <v>-85153655</v>
      </c>
    </row>
    <row r="18" spans="1:3" ht="20.25" customHeight="1">
      <c r="A18" s="5" t="s">
        <v>22</v>
      </c>
      <c r="B18" s="230">
        <v>-45528322</v>
      </c>
      <c r="C18" s="230">
        <v>-48389886</v>
      </c>
    </row>
    <row r="19" spans="1:3" ht="20.25" customHeight="1">
      <c r="A19" s="5" t="s">
        <v>23</v>
      </c>
      <c r="B19" s="230">
        <v>-594629603</v>
      </c>
      <c r="C19" s="230">
        <v>-450682040</v>
      </c>
    </row>
    <row r="20" spans="1:3" ht="20.25" customHeight="1">
      <c r="A20" s="5" t="s">
        <v>653</v>
      </c>
      <c r="B20" s="230">
        <v>-978468974</v>
      </c>
      <c r="C20" s="230">
        <v>-944244485</v>
      </c>
    </row>
    <row r="21" spans="1:3" ht="20.25" customHeight="1">
      <c r="A21" s="5" t="s">
        <v>618</v>
      </c>
      <c r="B21" s="230">
        <v>-90557486</v>
      </c>
      <c r="C21" s="230">
        <v>-38285223</v>
      </c>
    </row>
    <row r="22" spans="1:3" ht="20.25" customHeight="1">
      <c r="A22" s="5" t="s">
        <v>835</v>
      </c>
      <c r="B22" s="230">
        <v>-72047850</v>
      </c>
      <c r="C22" s="230">
        <v>-80589077</v>
      </c>
    </row>
    <row r="23" spans="1:3" ht="20.25" customHeight="1">
      <c r="A23" s="232" t="s">
        <v>28</v>
      </c>
      <c r="B23" s="192">
        <f>SUM(B15:B22)</f>
        <v>-3613495472</v>
      </c>
      <c r="C23" s="192">
        <f>SUM(C15:C22)</f>
        <v>-3260616712</v>
      </c>
    </row>
    <row r="24" spans="1:3" ht="20.25" customHeight="1">
      <c r="A24" s="140" t="s">
        <v>1472</v>
      </c>
      <c r="B24" s="71">
        <f>B13+B23</f>
        <v>-1758934341.2560019</v>
      </c>
      <c r="C24" s="71">
        <f>C13+C23</f>
        <v>-409864995.25299883</v>
      </c>
    </row>
    <row r="25" spans="1:3" ht="20.25" customHeight="1">
      <c r="A25" s="5"/>
      <c r="B25" s="5"/>
      <c r="C25" s="5"/>
    </row>
    <row r="26" spans="1:3" ht="20.25" customHeight="1">
      <c r="A26" s="225" t="s">
        <v>1473</v>
      </c>
      <c r="B26" s="234"/>
      <c r="C26" s="234"/>
    </row>
    <row r="27" spans="1:3" ht="20.25" customHeight="1">
      <c r="A27" s="5" t="s">
        <v>24</v>
      </c>
      <c r="B27" s="230">
        <v>-188692611</v>
      </c>
      <c r="C27" s="230">
        <v>-281809729</v>
      </c>
    </row>
    <row r="28" spans="1:3" ht="20.25" customHeight="1">
      <c r="A28" s="5" t="s">
        <v>608</v>
      </c>
      <c r="B28" s="230">
        <v>-13616931</v>
      </c>
      <c r="C28" s="230">
        <v>-25054708</v>
      </c>
    </row>
    <row r="29" spans="1:3" ht="20.25" customHeight="1">
      <c r="A29" s="5" t="s">
        <v>35</v>
      </c>
      <c r="B29" s="230">
        <v>255492579</v>
      </c>
      <c r="C29" s="230">
        <v>137972462</v>
      </c>
    </row>
    <row r="30" spans="1:3" ht="20.25" customHeight="1">
      <c r="A30" s="5" t="s">
        <v>603</v>
      </c>
      <c r="B30" s="230">
        <v>449070</v>
      </c>
      <c r="C30" s="230">
        <v>267365</v>
      </c>
    </row>
    <row r="31" spans="1:3" ht="20.25" customHeight="1">
      <c r="A31" s="140" t="s">
        <v>1475</v>
      </c>
      <c r="B31" s="71">
        <f>SUM(B27:B30)</f>
        <v>53632107</v>
      </c>
      <c r="C31" s="71">
        <f>SUM(C27:C30)</f>
        <v>-168624610</v>
      </c>
    </row>
    <row r="32" spans="1:3" ht="20.25" customHeight="1">
      <c r="A32" s="5"/>
      <c r="B32" s="5"/>
      <c r="C32" s="5"/>
    </row>
    <row r="33" spans="1:3" ht="20.25" customHeight="1">
      <c r="A33" s="225" t="s">
        <v>1474</v>
      </c>
      <c r="B33" s="235"/>
      <c r="C33" s="235"/>
    </row>
    <row r="34" spans="1:3" ht="20.25" customHeight="1">
      <c r="A34" s="236" t="s">
        <v>604</v>
      </c>
      <c r="B34" s="237">
        <v>7764633160</v>
      </c>
      <c r="C34" s="237">
        <v>7110898554</v>
      </c>
    </row>
    <row r="35" spans="1:3" ht="20.25" customHeight="1">
      <c r="A35" s="236" t="s">
        <v>614</v>
      </c>
      <c r="B35" s="237">
        <v>-6372834584</v>
      </c>
      <c r="C35" s="237">
        <v>-5915276897</v>
      </c>
    </row>
    <row r="36" spans="1:3" ht="20.25" customHeight="1">
      <c r="A36" s="141" t="s">
        <v>1476</v>
      </c>
      <c r="B36" s="81">
        <f>SUM(B34:B35)</f>
        <v>1391798576</v>
      </c>
      <c r="C36" s="81">
        <f>SUM(C34:C35)</f>
        <v>1195621657</v>
      </c>
    </row>
    <row r="37" spans="1:3" ht="20.25" customHeight="1">
      <c r="A37" s="140" t="s">
        <v>605</v>
      </c>
      <c r="B37" s="71">
        <f>B24+B31+B36</f>
        <v>-313503658.25600195</v>
      </c>
      <c r="C37" s="71">
        <f>C24+C31+C36</f>
        <v>617132051.74700117</v>
      </c>
    </row>
  </sheetData>
  <mergeCells count="1">
    <mergeCell ref="A1:B1"/>
  </mergeCells>
  <pageMargins left="0.7" right="0.7" top="0.86458333333333304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2020
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3"/>
  <sheetViews>
    <sheetView showWhiteSpace="0" view="pageBreakPreview" zoomScaleNormal="100" zoomScaleSheetLayoutView="100" workbookViewId="0">
      <selection sqref="A1:C1"/>
    </sheetView>
  </sheetViews>
  <sheetFormatPr defaultColWidth="9.140625" defaultRowHeight="12.75"/>
  <cols>
    <col min="1" max="1" width="11.28515625" style="10" customWidth="1"/>
    <col min="2" max="2" width="35.28515625" style="9" customWidth="1"/>
    <col min="3" max="3" width="17.5703125" style="9" bestFit="1" customWidth="1"/>
    <col min="4" max="4" width="21.140625" style="9" customWidth="1"/>
    <col min="5" max="16384" width="9.140625" style="9"/>
  </cols>
  <sheetData>
    <row r="1" spans="1:4" ht="21.75" customHeight="1">
      <c r="A1" s="252" t="s">
        <v>617</v>
      </c>
      <c r="B1" s="253"/>
      <c r="C1" s="253"/>
    </row>
    <row r="2" spans="1:4" ht="14.25" customHeight="1">
      <c r="A2" s="16"/>
      <c r="B2" s="17"/>
      <c r="C2" s="17"/>
      <c r="D2" s="51" t="s">
        <v>49</v>
      </c>
    </row>
    <row r="3" spans="1:4" ht="35.25" customHeight="1">
      <c r="A3" s="72" t="s">
        <v>3</v>
      </c>
      <c r="B3" s="72" t="s">
        <v>4</v>
      </c>
      <c r="C3" s="73">
        <f>D3+1</f>
        <v>2020</v>
      </c>
      <c r="D3" s="74">
        <v>2019</v>
      </c>
    </row>
    <row r="4" spans="1:4" ht="30.75" customHeight="1">
      <c r="A4" s="18">
        <v>1</v>
      </c>
      <c r="B4" s="241" t="s">
        <v>18</v>
      </c>
      <c r="C4" s="245">
        <v>1193928.8689999999</v>
      </c>
      <c r="D4" s="245">
        <v>1500910</v>
      </c>
    </row>
    <row r="5" spans="1:4" ht="30.75" customHeight="1">
      <c r="A5" s="18">
        <v>2</v>
      </c>
      <c r="B5" s="241" t="s">
        <v>19</v>
      </c>
      <c r="C5" s="245">
        <v>11513889.433</v>
      </c>
      <c r="D5" s="245">
        <v>12218747</v>
      </c>
    </row>
    <row r="6" spans="1:4" ht="30.75" customHeight="1">
      <c r="A6" s="18">
        <v>3</v>
      </c>
      <c r="B6" s="241" t="s">
        <v>20</v>
      </c>
      <c r="C6" s="245">
        <v>643725.68799999997</v>
      </c>
      <c r="D6" s="245">
        <v>769519</v>
      </c>
    </row>
    <row r="7" spans="1:4" ht="30.75" customHeight="1">
      <c r="A7" s="18">
        <v>4</v>
      </c>
      <c r="B7" s="241" t="s">
        <v>21</v>
      </c>
      <c r="C7" s="245">
        <v>336806.386</v>
      </c>
      <c r="D7" s="245">
        <v>546568</v>
      </c>
    </row>
    <row r="8" spans="1:4" ht="30.75" customHeight="1">
      <c r="A8" s="18">
        <v>5</v>
      </c>
      <c r="B8" s="241" t="s">
        <v>22</v>
      </c>
      <c r="C8" s="245">
        <v>1015972.968</v>
      </c>
      <c r="D8" s="245">
        <v>844368</v>
      </c>
    </row>
    <row r="9" spans="1:4" ht="30.75" customHeight="1">
      <c r="A9" s="18">
        <v>6</v>
      </c>
      <c r="B9" s="241" t="s">
        <v>23</v>
      </c>
      <c r="C9" s="245">
        <v>7743806.3470000001</v>
      </c>
      <c r="D9" s="245">
        <v>12565597</v>
      </c>
    </row>
    <row r="10" spans="1:4" ht="30.75" customHeight="1">
      <c r="A10" s="18">
        <v>7</v>
      </c>
      <c r="B10" s="241" t="s">
        <v>655</v>
      </c>
      <c r="C10" s="245">
        <v>11773915.698000001</v>
      </c>
      <c r="D10" s="245">
        <v>11290519</v>
      </c>
    </row>
    <row r="11" spans="1:4" ht="30.75" customHeight="1">
      <c r="A11" s="18">
        <v>8</v>
      </c>
      <c r="B11" s="241" t="s">
        <v>24</v>
      </c>
      <c r="C11" s="245">
        <v>29791525.877999999</v>
      </c>
      <c r="D11" s="245">
        <v>36700775</v>
      </c>
    </row>
    <row r="12" spans="1:4" ht="30.75" customHeight="1">
      <c r="A12" s="18" t="s">
        <v>163</v>
      </c>
      <c r="B12" s="241" t="s">
        <v>787</v>
      </c>
      <c r="C12" s="245">
        <v>18373187.153999999</v>
      </c>
      <c r="D12" s="245">
        <v>252840511</v>
      </c>
    </row>
    <row r="13" spans="1:4" ht="20.25" customHeight="1">
      <c r="A13" s="279" t="s">
        <v>28</v>
      </c>
      <c r="B13" s="279"/>
      <c r="C13" s="144">
        <f>SUM(C4:C12)</f>
        <v>82386758.421000004</v>
      </c>
      <c r="D13" s="144">
        <f>SUM(D4:D12)</f>
        <v>329277514</v>
      </c>
    </row>
    <row r="14" spans="1:4" ht="25.5" customHeight="1">
      <c r="A14" s="9"/>
      <c r="B14" s="21"/>
    </row>
    <row r="15" spans="1:4">
      <c r="A15" s="278"/>
      <c r="B15" s="278"/>
      <c r="C15" s="278"/>
    </row>
    <row r="16" spans="1:4">
      <c r="A16" s="278"/>
      <c r="B16" s="278"/>
      <c r="C16" s="278"/>
    </row>
    <row r="17" spans="1:3">
      <c r="A17" s="278"/>
      <c r="B17" s="278"/>
      <c r="C17" s="278"/>
    </row>
    <row r="18" spans="1:3" ht="2.25" customHeight="1">
      <c r="A18" s="278"/>
      <c r="B18" s="278"/>
      <c r="C18" s="278"/>
    </row>
    <row r="19" spans="1:3" hidden="1">
      <c r="A19" s="278"/>
      <c r="B19" s="278"/>
      <c r="C19" s="278"/>
    </row>
    <row r="20" spans="1:3" ht="7.5" hidden="1" customHeight="1">
      <c r="A20" s="278"/>
      <c r="B20" s="278"/>
      <c r="C20" s="278"/>
    </row>
    <row r="21" spans="1:3" ht="0.75" hidden="1" customHeight="1">
      <c r="A21" s="278"/>
      <c r="B21" s="278"/>
      <c r="C21" s="278"/>
    </row>
    <row r="22" spans="1:3" hidden="1">
      <c r="A22" s="278"/>
      <c r="B22" s="278"/>
      <c r="C22" s="278"/>
    </row>
    <row r="23" spans="1:3" ht="3" customHeight="1">
      <c r="A23" s="278"/>
      <c r="B23" s="278"/>
      <c r="C23" s="278"/>
    </row>
  </sheetData>
  <mergeCells count="3">
    <mergeCell ref="A1:C1"/>
    <mergeCell ref="A15:C23"/>
    <mergeCell ref="A13:B13"/>
  </mergeCells>
  <phoneticPr fontId="17" type="noConversion"/>
  <pageMargins left="0.7" right="0.7" top="0.82291666666666696" bottom="0.75" header="0.25" footer="0.3"/>
  <pageSetup paperSize="9" orientation="portrait" horizontalDpi="300" verticalDpi="300" r:id="rId1"/>
  <headerFooter>
    <oddHeader xml:space="preserve">&amp;R&amp;"Times New Roman,Regular"Kingdom of Bahrain
Consolidated Final Account
For The Year Ended 31 December 2020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4"/>
  <sheetViews>
    <sheetView showWhiteSpace="0" view="pageBreakPreview" zoomScaleNormal="100" zoomScaleSheetLayoutView="100" workbookViewId="0">
      <selection sqref="A1:C1"/>
    </sheetView>
  </sheetViews>
  <sheetFormatPr defaultColWidth="9.140625" defaultRowHeight="12.75"/>
  <cols>
    <col min="1" max="1" width="11.85546875" style="10" bestFit="1" customWidth="1"/>
    <col min="2" max="2" width="35.7109375" style="9" customWidth="1"/>
    <col min="3" max="3" width="21" style="9" bestFit="1" customWidth="1"/>
    <col min="4" max="4" width="17.5703125" style="9" bestFit="1" customWidth="1"/>
    <col min="5" max="16384" width="9.140625" style="9"/>
  </cols>
  <sheetData>
    <row r="1" spans="1:4" ht="22.5" customHeight="1">
      <c r="A1" s="252" t="s">
        <v>615</v>
      </c>
      <c r="B1" s="253"/>
      <c r="C1" s="253"/>
    </row>
    <row r="2" spans="1:4" ht="14.25" customHeight="1">
      <c r="A2" s="16"/>
      <c r="B2" s="17"/>
      <c r="C2" s="17"/>
      <c r="D2" s="51" t="s">
        <v>49</v>
      </c>
    </row>
    <row r="3" spans="1:4" ht="35.25" customHeight="1">
      <c r="A3" s="72" t="s">
        <v>3</v>
      </c>
      <c r="B3" s="72" t="s">
        <v>4</v>
      </c>
      <c r="C3" s="73">
        <f>D3+1</f>
        <v>2020</v>
      </c>
      <c r="D3" s="74">
        <v>2019</v>
      </c>
    </row>
    <row r="4" spans="1:4" ht="30.75" customHeight="1">
      <c r="A4" s="18">
        <v>1</v>
      </c>
      <c r="B4" s="241" t="s">
        <v>18</v>
      </c>
      <c r="C4" s="245">
        <v>2723268</v>
      </c>
      <c r="D4" s="245">
        <v>4316267</v>
      </c>
    </row>
    <row r="5" spans="1:4" ht="30.75" customHeight="1">
      <c r="A5" s="18">
        <v>2</v>
      </c>
      <c r="B5" s="241" t="s">
        <v>19</v>
      </c>
      <c r="C5" s="245">
        <v>21644408</v>
      </c>
      <c r="D5" s="245">
        <v>24316829</v>
      </c>
    </row>
    <row r="6" spans="1:4" ht="30.75" customHeight="1">
      <c r="A6" s="18">
        <v>3</v>
      </c>
      <c r="B6" s="241" t="s">
        <v>20</v>
      </c>
      <c r="C6" s="245">
        <v>6424084</v>
      </c>
      <c r="D6" s="245">
        <v>1941117</v>
      </c>
    </row>
    <row r="7" spans="1:4" ht="30.75" customHeight="1">
      <c r="A7" s="18">
        <v>4</v>
      </c>
      <c r="B7" s="241" t="s">
        <v>21</v>
      </c>
      <c r="C7" s="245">
        <v>531451</v>
      </c>
      <c r="D7" s="245">
        <v>667595</v>
      </c>
    </row>
    <row r="8" spans="1:4" ht="30.75" customHeight="1">
      <c r="A8" s="18">
        <v>5</v>
      </c>
      <c r="B8" s="241" t="s">
        <v>22</v>
      </c>
      <c r="C8" s="245">
        <v>1690619</v>
      </c>
      <c r="D8" s="245">
        <v>2398040</v>
      </c>
    </row>
    <row r="9" spans="1:4" ht="30.75" customHeight="1">
      <c r="A9" s="18">
        <v>6</v>
      </c>
      <c r="B9" s="241" t="s">
        <v>23</v>
      </c>
      <c r="C9" s="245">
        <v>131925940</v>
      </c>
      <c r="D9" s="245">
        <v>37096474</v>
      </c>
    </row>
    <row r="10" spans="1:4" ht="30.75" customHeight="1">
      <c r="A10" s="18">
        <v>7</v>
      </c>
      <c r="B10" s="241" t="s">
        <v>655</v>
      </c>
      <c r="C10" s="245">
        <v>2623678</v>
      </c>
      <c r="D10" s="245">
        <v>3300164</v>
      </c>
    </row>
    <row r="11" spans="1:4" ht="30.75" customHeight="1">
      <c r="A11" s="18">
        <v>8</v>
      </c>
      <c r="B11" s="241" t="s">
        <v>24</v>
      </c>
      <c r="C11" s="245">
        <v>67350562</v>
      </c>
      <c r="D11" s="245">
        <v>66555256</v>
      </c>
    </row>
    <row r="12" spans="1:4" ht="30.75" customHeight="1">
      <c r="A12" s="18" t="s">
        <v>163</v>
      </c>
      <c r="B12" s="241" t="s">
        <v>787</v>
      </c>
      <c r="C12" s="245">
        <v>0</v>
      </c>
      <c r="D12" s="245">
        <v>813230</v>
      </c>
    </row>
    <row r="13" spans="1:4" ht="20.25" customHeight="1">
      <c r="A13" s="279" t="s">
        <v>28</v>
      </c>
      <c r="B13" s="279"/>
      <c r="C13" s="238">
        <f>SUM(C4:C12)</f>
        <v>234914010</v>
      </c>
      <c r="D13" s="143">
        <f>SUM(D4:D12)</f>
        <v>141404972</v>
      </c>
    </row>
    <row r="14" spans="1:4" ht="63.75" customHeight="1">
      <c r="A14" s="19"/>
      <c r="C14" s="20"/>
    </row>
    <row r="15" spans="1:4" ht="25.5" customHeight="1">
      <c r="A15" s="9"/>
      <c r="B15" s="21"/>
    </row>
    <row r="16" spans="1:4">
      <c r="A16" s="278"/>
      <c r="B16" s="278"/>
      <c r="C16" s="278"/>
    </row>
    <row r="17" spans="1:3">
      <c r="A17" s="278"/>
      <c r="B17" s="278"/>
      <c r="C17" s="278"/>
    </row>
    <row r="18" spans="1:3">
      <c r="A18" s="278"/>
      <c r="B18" s="278"/>
      <c r="C18" s="278"/>
    </row>
    <row r="19" spans="1:3" ht="2.25" customHeight="1">
      <c r="A19" s="278"/>
      <c r="B19" s="278"/>
      <c r="C19" s="278"/>
    </row>
    <row r="20" spans="1:3" hidden="1">
      <c r="A20" s="278"/>
      <c r="B20" s="278"/>
      <c r="C20" s="278"/>
    </row>
    <row r="21" spans="1:3" ht="7.5" hidden="1" customHeight="1">
      <c r="A21" s="278"/>
      <c r="B21" s="278"/>
      <c r="C21" s="278"/>
    </row>
    <row r="22" spans="1:3" ht="0.75" hidden="1" customHeight="1">
      <c r="A22" s="278"/>
      <c r="B22" s="278"/>
      <c r="C22" s="278"/>
    </row>
    <row r="23" spans="1:3" hidden="1">
      <c r="A23" s="278"/>
      <c r="B23" s="278"/>
      <c r="C23" s="278"/>
    </row>
    <row r="24" spans="1:3" ht="3" customHeight="1">
      <c r="A24" s="278"/>
      <c r="B24" s="278"/>
      <c r="C24" s="278"/>
    </row>
  </sheetData>
  <mergeCells count="3">
    <mergeCell ref="A1:C1"/>
    <mergeCell ref="A13:B13"/>
    <mergeCell ref="A16:C24"/>
  </mergeCells>
  <phoneticPr fontId="17" type="noConversion"/>
  <pageMargins left="0.7" right="0.7" top="0.83333333333333304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2020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3"/>
  <sheetViews>
    <sheetView view="pageBreakPreview" zoomScaleNormal="100" zoomScaleSheetLayoutView="100" workbookViewId="0">
      <selection sqref="A1:C1"/>
    </sheetView>
  </sheetViews>
  <sheetFormatPr defaultColWidth="9.140625" defaultRowHeight="12.75"/>
  <cols>
    <col min="1" max="1" width="11.85546875" style="10" bestFit="1" customWidth="1"/>
    <col min="2" max="2" width="37.7109375" style="9" customWidth="1"/>
    <col min="3" max="3" width="19.7109375" style="9" bestFit="1" customWidth="1"/>
    <col min="4" max="4" width="17.5703125" style="9" bestFit="1" customWidth="1"/>
    <col min="5" max="16384" width="9.140625" style="9"/>
  </cols>
  <sheetData>
    <row r="1" spans="1:4" ht="21.75" customHeight="1">
      <c r="A1" s="252" t="s">
        <v>656</v>
      </c>
      <c r="B1" s="253"/>
      <c r="C1" s="253"/>
    </row>
    <row r="2" spans="1:4" ht="14.25" customHeight="1">
      <c r="A2" s="16"/>
      <c r="B2" s="17"/>
      <c r="C2" s="17"/>
      <c r="D2" s="51" t="s">
        <v>49</v>
      </c>
    </row>
    <row r="3" spans="1:4" ht="35.25" customHeight="1">
      <c r="A3" s="72" t="s">
        <v>3</v>
      </c>
      <c r="B3" s="72" t="s">
        <v>4</v>
      </c>
      <c r="C3" s="239">
        <f>D3+1</f>
        <v>2020</v>
      </c>
      <c r="D3" s="240">
        <v>2019</v>
      </c>
    </row>
    <row r="4" spans="1:4" ht="30.75" customHeight="1">
      <c r="A4" s="18">
        <v>1</v>
      </c>
      <c r="B4" s="241" t="s">
        <v>18</v>
      </c>
      <c r="C4" s="242">
        <v>329297</v>
      </c>
      <c r="D4" s="242">
        <v>687633</v>
      </c>
    </row>
    <row r="5" spans="1:4" ht="30.75" customHeight="1">
      <c r="A5" s="18">
        <v>2</v>
      </c>
      <c r="B5" s="241" t="s">
        <v>19</v>
      </c>
      <c r="C5" s="242">
        <v>2702805</v>
      </c>
      <c r="D5" s="242">
        <v>6575135</v>
      </c>
    </row>
    <row r="6" spans="1:4" ht="30.75" customHeight="1">
      <c r="A6" s="18">
        <v>3</v>
      </c>
      <c r="B6" s="241" t="s">
        <v>20</v>
      </c>
      <c r="C6" s="242">
        <v>453082</v>
      </c>
      <c r="D6" s="242">
        <v>470245</v>
      </c>
    </row>
    <row r="7" spans="1:4" ht="30.75" customHeight="1">
      <c r="A7" s="18">
        <v>4</v>
      </c>
      <c r="B7" s="241" t="s">
        <v>21</v>
      </c>
      <c r="C7" s="242">
        <v>254114</v>
      </c>
      <c r="D7" s="242">
        <v>312234</v>
      </c>
    </row>
    <row r="8" spans="1:4" ht="30.75" customHeight="1">
      <c r="A8" s="18">
        <v>5</v>
      </c>
      <c r="B8" s="241" t="s">
        <v>22</v>
      </c>
      <c r="C8" s="242">
        <v>336284</v>
      </c>
      <c r="D8" s="242">
        <v>414772</v>
      </c>
    </row>
    <row r="9" spans="1:4" ht="30.75" customHeight="1">
      <c r="A9" s="18">
        <v>6</v>
      </c>
      <c r="B9" s="241" t="s">
        <v>23</v>
      </c>
      <c r="C9" s="242">
        <v>51606</v>
      </c>
      <c r="D9" s="242">
        <v>62178</v>
      </c>
    </row>
    <row r="10" spans="1:4" ht="30.75" customHeight="1">
      <c r="A10" s="18">
        <v>7</v>
      </c>
      <c r="B10" s="241" t="s">
        <v>655</v>
      </c>
      <c r="C10" s="242">
        <v>326316</v>
      </c>
      <c r="D10" s="242">
        <v>166137</v>
      </c>
    </row>
    <row r="11" spans="1:4" ht="30.75" customHeight="1">
      <c r="A11" s="18">
        <v>8</v>
      </c>
      <c r="B11" s="241" t="s">
        <v>24</v>
      </c>
      <c r="C11" s="242">
        <v>20203201</v>
      </c>
      <c r="D11" s="242">
        <v>27026163</v>
      </c>
    </row>
    <row r="12" spans="1:4" ht="20.25" customHeight="1">
      <c r="A12" s="279" t="s">
        <v>28</v>
      </c>
      <c r="B12" s="279"/>
      <c r="C12" s="143">
        <f>SUM(C4:C11)</f>
        <v>24656705</v>
      </c>
      <c r="D12" s="143">
        <f>SUM(D4:D11)</f>
        <v>35714497</v>
      </c>
    </row>
    <row r="13" spans="1:4" ht="63.75" customHeight="1">
      <c r="A13" s="19"/>
      <c r="C13" s="20"/>
    </row>
    <row r="14" spans="1:4" ht="25.5" customHeight="1">
      <c r="A14" s="9"/>
      <c r="B14" s="21"/>
    </row>
    <row r="15" spans="1:4">
      <c r="A15" s="278"/>
      <c r="B15" s="278"/>
      <c r="C15" s="278"/>
    </row>
    <row r="16" spans="1:4">
      <c r="A16" s="278"/>
      <c r="B16" s="278"/>
      <c r="C16" s="278"/>
    </row>
    <row r="17" spans="1:3">
      <c r="A17" s="278"/>
      <c r="B17" s="278"/>
      <c r="C17" s="278"/>
    </row>
    <row r="18" spans="1:3" ht="2.25" customHeight="1">
      <c r="A18" s="278"/>
      <c r="B18" s="278"/>
      <c r="C18" s="278"/>
    </row>
    <row r="19" spans="1:3" hidden="1">
      <c r="A19" s="278"/>
      <c r="B19" s="278"/>
      <c r="C19" s="278"/>
    </row>
    <row r="20" spans="1:3" ht="7.5" hidden="1" customHeight="1">
      <c r="A20" s="278"/>
      <c r="B20" s="278"/>
      <c r="C20" s="278"/>
    </row>
    <row r="21" spans="1:3" ht="0.75" hidden="1" customHeight="1">
      <c r="A21" s="278"/>
      <c r="B21" s="278"/>
      <c r="C21" s="278"/>
    </row>
    <row r="22" spans="1:3" hidden="1">
      <c r="A22" s="278"/>
      <c r="B22" s="278"/>
      <c r="C22" s="278"/>
    </row>
    <row r="23" spans="1:3" ht="3" customHeight="1">
      <c r="A23" s="278"/>
      <c r="B23" s="278"/>
      <c r="C23" s="278"/>
    </row>
  </sheetData>
  <mergeCells count="3">
    <mergeCell ref="A1:C1"/>
    <mergeCell ref="A12:B12"/>
    <mergeCell ref="A15:C23"/>
  </mergeCells>
  <phoneticPr fontId="17" type="noConversion"/>
  <pageMargins left="0.7" right="0.7" top="0.83333333333333304" bottom="0.75" header="0.25" footer="0.3"/>
  <pageSetup paperSize="9" orientation="portrait" horizontalDpi="300" verticalDpi="300" r:id="rId1"/>
  <headerFooter>
    <oddHeader>&amp;R&amp;"Times New Roman,Regular"Kingdom of Bahrain
Consolidated Final Account
For The Year Ended 31 December 2020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6"/>
  <sheetViews>
    <sheetView showWhiteSpace="0" view="pageBreakPreview" zoomScaleNormal="100" zoomScaleSheetLayoutView="100" zoomScalePageLayoutView="130" workbookViewId="0">
      <selection sqref="A1:F1"/>
    </sheetView>
  </sheetViews>
  <sheetFormatPr defaultColWidth="9.140625" defaultRowHeight="12.75"/>
  <cols>
    <col min="1" max="1" width="43.7109375" style="9" bestFit="1" customWidth="1"/>
    <col min="2" max="4" width="16.140625" style="9" customWidth="1"/>
    <col min="5" max="5" width="12.7109375" style="9" bestFit="1" customWidth="1"/>
    <col min="6" max="6" width="16.140625" style="9" customWidth="1"/>
    <col min="7" max="16384" width="9.140625" style="9"/>
  </cols>
  <sheetData>
    <row r="1" spans="1:6" ht="21.75" customHeight="1">
      <c r="A1" s="252" t="s">
        <v>657</v>
      </c>
      <c r="B1" s="280"/>
      <c r="C1" s="280"/>
      <c r="D1" s="280"/>
      <c r="E1" s="280"/>
      <c r="F1" s="280"/>
    </row>
    <row r="2" spans="1:6" ht="14.25" customHeight="1">
      <c r="A2" s="281" t="s">
        <v>159</v>
      </c>
      <c r="B2" s="281"/>
      <c r="C2" s="281"/>
      <c r="D2" s="281"/>
      <c r="E2" s="281"/>
      <c r="F2" s="281"/>
    </row>
    <row r="3" spans="1:6" ht="39" customHeight="1">
      <c r="A3" s="69" t="s">
        <v>29</v>
      </c>
      <c r="B3" s="69" t="s">
        <v>5</v>
      </c>
      <c r="C3" s="69" t="s">
        <v>6</v>
      </c>
      <c r="D3" s="69" t="s">
        <v>7</v>
      </c>
      <c r="E3" s="69" t="s">
        <v>81</v>
      </c>
      <c r="F3" s="69" t="s">
        <v>8</v>
      </c>
    </row>
    <row r="4" spans="1:6" ht="27.75" customHeight="1">
      <c r="A4" s="5" t="s">
        <v>359</v>
      </c>
      <c r="B4" s="243">
        <v>2110000</v>
      </c>
      <c r="C4" s="243">
        <v>4490000</v>
      </c>
      <c r="D4" s="243">
        <v>-4490000</v>
      </c>
      <c r="E4" s="244">
        <v>0</v>
      </c>
      <c r="F4" s="243">
        <v>2110000</v>
      </c>
    </row>
    <row r="5" spans="1:6" ht="27.75" customHeight="1">
      <c r="A5" s="5" t="s">
        <v>360</v>
      </c>
      <c r="B5" s="243">
        <v>129000</v>
      </c>
      <c r="C5" s="243">
        <v>516000</v>
      </c>
      <c r="D5" s="243">
        <v>-516000</v>
      </c>
      <c r="E5" s="244">
        <v>0</v>
      </c>
      <c r="F5" s="243">
        <v>129000</v>
      </c>
    </row>
    <row r="6" spans="1:6" ht="27.75" customHeight="1">
      <c r="A6" s="5" t="s">
        <v>361</v>
      </c>
      <c r="B6" s="243">
        <v>831000</v>
      </c>
      <c r="C6" s="243">
        <v>437000</v>
      </c>
      <c r="D6" s="243">
        <v>-437000</v>
      </c>
      <c r="E6" s="244">
        <v>0</v>
      </c>
      <c r="F6" s="243">
        <v>831000</v>
      </c>
    </row>
    <row r="7" spans="1:6" ht="27.75" hidden="1" customHeight="1">
      <c r="A7" s="5" t="s">
        <v>363</v>
      </c>
      <c r="B7" s="243">
        <v>0</v>
      </c>
      <c r="C7" s="244">
        <v>0</v>
      </c>
      <c r="D7" s="243">
        <v>0</v>
      </c>
      <c r="E7" s="243">
        <v>0</v>
      </c>
      <c r="F7" s="244">
        <v>0</v>
      </c>
    </row>
    <row r="8" spans="1:6" ht="27.75" customHeight="1">
      <c r="A8" s="5" t="s">
        <v>362</v>
      </c>
      <c r="B8" s="243">
        <v>2320000</v>
      </c>
      <c r="C8" s="243">
        <v>450000</v>
      </c>
      <c r="D8" s="243">
        <v>-450000</v>
      </c>
      <c r="E8" s="244">
        <v>0</v>
      </c>
      <c r="F8" s="243">
        <v>2320000</v>
      </c>
    </row>
    <row r="9" spans="1:6" ht="27.75" customHeight="1">
      <c r="A9" s="82" t="s">
        <v>9</v>
      </c>
      <c r="B9" s="142">
        <f>SUM(B4:B8)</f>
        <v>5390000</v>
      </c>
      <c r="C9" s="142">
        <f>SUM(C4:C8)</f>
        <v>5893000</v>
      </c>
      <c r="D9" s="142">
        <f>SUM(D4:D8)</f>
        <v>-5893000</v>
      </c>
      <c r="E9" s="142">
        <f>SUM(E4:E8)</f>
        <v>0</v>
      </c>
      <c r="F9" s="142">
        <f>SUM(F4:F8)</f>
        <v>5390000</v>
      </c>
    </row>
    <row r="10" spans="1:6" ht="6" customHeight="1">
      <c r="A10" s="6"/>
      <c r="B10" s="75"/>
      <c r="C10" s="75"/>
      <c r="D10" s="75"/>
      <c r="E10" s="75"/>
      <c r="F10" s="75"/>
    </row>
    <row r="11" spans="1:6" ht="27" customHeight="1">
      <c r="A11" s="5" t="s">
        <v>365</v>
      </c>
      <c r="B11" s="243">
        <v>1635600</v>
      </c>
      <c r="C11" s="244">
        <v>752000</v>
      </c>
      <c r="D11" s="244">
        <v>0</v>
      </c>
      <c r="E11" s="244">
        <v>752000</v>
      </c>
      <c r="F11" s="243">
        <v>2387600</v>
      </c>
    </row>
    <row r="12" spans="1:6" ht="27" customHeight="1">
      <c r="A12" s="5" t="s">
        <v>366</v>
      </c>
      <c r="B12" s="243">
        <v>5019600</v>
      </c>
      <c r="C12" s="243">
        <v>752000</v>
      </c>
      <c r="D12" s="244">
        <v>-470000</v>
      </c>
      <c r="E12" s="243">
        <v>282000</v>
      </c>
      <c r="F12" s="243">
        <v>5301600</v>
      </c>
    </row>
    <row r="13" spans="1:6" ht="30.75" customHeight="1">
      <c r="A13" s="5" t="s">
        <v>364</v>
      </c>
      <c r="B13" s="243">
        <v>1519728</v>
      </c>
      <c r="C13" s="244">
        <v>368044</v>
      </c>
      <c r="D13" s="243">
        <v>-11542</v>
      </c>
      <c r="E13" s="243">
        <v>356502</v>
      </c>
      <c r="F13" s="243">
        <v>1876230</v>
      </c>
    </row>
    <row r="14" spans="1:6" ht="30.75" customHeight="1">
      <c r="A14" s="82" t="s">
        <v>367</v>
      </c>
      <c r="B14" s="137">
        <f>SUM(B11:B13)</f>
        <v>8174928</v>
      </c>
      <c r="C14" s="137">
        <f>SUM(C11:C13)</f>
        <v>1872044</v>
      </c>
      <c r="D14" s="137">
        <f>SUM(D11:D13)</f>
        <v>-481542</v>
      </c>
      <c r="E14" s="137">
        <f>SUM(E11:E13)</f>
        <v>1390502</v>
      </c>
      <c r="F14" s="137">
        <f>SUM(F11:F13)</f>
        <v>9565430</v>
      </c>
    </row>
    <row r="15" spans="1:6" ht="6" customHeight="1">
      <c r="A15" s="5"/>
      <c r="B15" s="76"/>
      <c r="C15" s="76"/>
      <c r="D15" s="76"/>
      <c r="E15" s="76"/>
      <c r="F15" s="76"/>
    </row>
    <row r="16" spans="1:6" ht="24.75" customHeight="1">
      <c r="A16" s="82" t="s">
        <v>10</v>
      </c>
      <c r="B16" s="137">
        <f>SUM(B9+B14)</f>
        <v>13564928</v>
      </c>
      <c r="C16" s="137">
        <f>SUM(C9+C14)</f>
        <v>7765044</v>
      </c>
      <c r="D16" s="137">
        <f>SUM(D9+D14)</f>
        <v>-6374542</v>
      </c>
      <c r="E16" s="137">
        <f>SUM(E9+E14)</f>
        <v>1390502</v>
      </c>
      <c r="F16" s="137">
        <f>SUM(F9+F14)</f>
        <v>14955430</v>
      </c>
    </row>
  </sheetData>
  <mergeCells count="2">
    <mergeCell ref="A1:F1"/>
    <mergeCell ref="A2:F2"/>
  </mergeCells>
  <phoneticPr fontId="17" type="noConversion"/>
  <pageMargins left="0.63" right="0.75" top="1.0729166666666701" bottom="1" header="0.5" footer="0.5"/>
  <pageSetup orientation="landscape" horizontalDpi="300" verticalDpi="300" r:id="rId1"/>
  <headerFooter alignWithMargins="0">
    <oddHeader xml:space="preserve">&amp;R&amp;"Times New Roman,Regular"Kingdom of Bahrain
Consolidated Final Account
For The Year Ended 31 December 2020
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"/>
  <sheetViews>
    <sheetView view="pageBreakPreview" zoomScaleNormal="100" zoomScaleSheetLayoutView="100" workbookViewId="0">
      <selection sqref="A1:C1"/>
    </sheetView>
  </sheetViews>
  <sheetFormatPr defaultColWidth="9.140625" defaultRowHeight="12.75"/>
  <cols>
    <col min="1" max="1" width="47.5703125" style="9" customWidth="1"/>
    <col min="2" max="3" width="21.5703125" style="9" customWidth="1"/>
    <col min="4" max="16384" width="9.140625" style="9"/>
  </cols>
  <sheetData>
    <row r="1" spans="1:6" ht="21.75" customHeight="1">
      <c r="A1" s="252" t="s">
        <v>659</v>
      </c>
      <c r="B1" s="253"/>
      <c r="C1" s="253"/>
    </row>
    <row r="2" spans="1:6" ht="14.25" customHeight="1">
      <c r="C2" s="13" t="s">
        <v>159</v>
      </c>
    </row>
    <row r="3" spans="1:6" ht="39.75" customHeight="1">
      <c r="A3" s="69" t="s">
        <v>29</v>
      </c>
      <c r="B3" s="77">
        <f>C3+1</f>
        <v>2020</v>
      </c>
      <c r="C3" s="77">
        <v>2019</v>
      </c>
    </row>
    <row r="4" spans="1:6" ht="29.25" customHeight="1">
      <c r="A4" s="78" t="s">
        <v>662</v>
      </c>
      <c r="B4" s="103">
        <v>125100</v>
      </c>
      <c r="C4" s="103">
        <v>125100</v>
      </c>
      <c r="E4" s="22"/>
      <c r="F4" s="22"/>
    </row>
    <row r="5" spans="1:6" ht="29.25" customHeight="1">
      <c r="A5" s="78" t="s">
        <v>661</v>
      </c>
      <c r="B5" s="103">
        <v>-55354</v>
      </c>
      <c r="C5" s="103">
        <v>-91905</v>
      </c>
      <c r="E5" s="23"/>
      <c r="F5" s="23"/>
    </row>
    <row r="6" spans="1:6" ht="21.75" customHeight="1">
      <c r="A6" s="145" t="s">
        <v>660</v>
      </c>
      <c r="B6" s="146">
        <f>SUM(B4:B5)</f>
        <v>69746</v>
      </c>
      <c r="C6" s="146">
        <f>SUM(C4:C5)</f>
        <v>33195</v>
      </c>
    </row>
  </sheetData>
  <mergeCells count="1">
    <mergeCell ref="A1:C1"/>
  </mergeCells>
  <phoneticPr fontId="17" type="noConversion"/>
  <pageMargins left="0.57999999999999996" right="0.75" top="0.82291666666666696" bottom="1" header="0.25" footer="0.5"/>
  <pageSetup orientation="portrait" horizontalDpi="300" verticalDpi="300" r:id="rId1"/>
  <headerFooter>
    <oddHeader xml:space="preserve">&amp;R&amp;"Times New Roman,Regular"Kingdom of Bahrain
Consolidated Final Account
For The Year Ended 31 December 2020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5EB9123-5525-4664-ADC1-6017444216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70FE4A-B312-4320-9E7C-AABF083502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533D7A0-BC0E-4DA0-AE23-82E023E822B0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Revenue Expenditure Statement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Amendments!Print_Area</vt:lpstr>
      <vt:lpstr>Encum!Print_Area</vt:lpstr>
      <vt:lpstr>'Rev &amp; Exp '!Print_Area</vt:lpstr>
      <vt:lpstr>'Rev Details'!Print_Area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  <vt:lpstr>Rev.!Print_Titles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Layla Abdulla Hamza</cp:lastModifiedBy>
  <cp:lastPrinted>2023-12-07T06:12:20Z</cp:lastPrinted>
  <dcterms:created xsi:type="dcterms:W3CDTF">2003-05-10T11:11:16Z</dcterms:created>
  <dcterms:modified xsi:type="dcterms:W3CDTF">2023-12-07T06:12:50Z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0x0101001EDFF2E1B68CE248BC61C48B2234E51B</vt:lpwstr>
  </property>
  <property fmtid="{D5CDD505-2E9C-101B-9397-08002B2CF9AE}" pid="3" name="Order">
    <vt:r8>240000</vt:r8>
  </property>
</Properties>
</file>