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mofbah.sharepoint.com/sites/FinancialSDD/AccountingSection/Shared Documents/Migrated L drive/OLD_ACCOUNTING SECTION_ARCHIVE/0-STAFF/Nawara/FA for Website/2013/"/>
    </mc:Choice>
  </mc:AlternateContent>
  <xr:revisionPtr revIDLastSave="58" documentId="11_7E9DB2E4D1CFCA03EA939A2DF6921945985CAED2" xr6:coauthVersionLast="47" xr6:coauthVersionMax="47" xr10:uidLastSave="{4874D814-EF43-4F07-99ED-26DBC7500BBC}"/>
  <bookViews>
    <workbookView xWindow="-120" yWindow="-120" windowWidth="29040" windowHeight="15840" tabRatio="904" xr2:uid="{00000000-000D-0000-FFFF-FFFF00000000}"/>
  </bookViews>
  <sheets>
    <sheet name="Final Account" sheetId="39" r:id="rId1"/>
    <sheet name="Oil Rev." sheetId="48" r:id="rId2"/>
    <sheet name="Rev &amp; Exp " sheetId="74" r:id="rId3"/>
    <sheet name="Rev." sheetId="26" r:id="rId4"/>
    <sheet name="Rev Details" sheetId="71" r:id="rId5"/>
    <sheet name="Budget" sheetId="41" r:id="rId6"/>
    <sheet name="Amendments" sheetId="72" r:id="rId7"/>
    <sheet name="Exp." sheetId="7" r:id="rId8"/>
    <sheet name="Exp. Detalis" sheetId="50" r:id="rId9"/>
    <sheet name="Tran. Budget Exp" sheetId="59" r:id="rId10"/>
    <sheet name="Projects" sheetId="46" r:id="rId11"/>
    <sheet name="CF" sheetId="60" r:id="rId12"/>
    <sheet name="Account Pay" sheetId="51" r:id="rId13"/>
    <sheet name="Accrued Exp" sheetId="56" r:id="rId14"/>
    <sheet name="Encum" sheetId="52" r:id="rId15"/>
    <sheet name="Financing" sheetId="53" r:id="rId16"/>
    <sheet name="Credits" sheetId="54" r:id="rId17"/>
  </sheets>
  <externalReferences>
    <externalReference r:id="rId18"/>
  </externalReferences>
  <definedNames>
    <definedName name="leer">'[1]تفصيل المصروفات (3)'!$A$2:$A$6</definedName>
    <definedName name="_xlnm.Print_Area" localSheetId="12">'Account Pay'!$A$1:$D$13</definedName>
    <definedName name="_xlnm.Print_Area" localSheetId="13">'Accrued Exp'!$A$1:$D$12</definedName>
    <definedName name="_xlnm.Print_Area" localSheetId="14">Encum!$A$1:$D$12</definedName>
    <definedName name="_xlnm.Print_Area" localSheetId="2">'Rev &amp; Exp '!$A$1:$J$52</definedName>
    <definedName name="_xlnm.Print_Titles" localSheetId="6">Amendments!$3:$3</definedName>
    <definedName name="_xlnm.Print_Titles" localSheetId="7">Exp.!$3:$3</definedName>
    <definedName name="_xlnm.Print_Titles" localSheetId="8">'Exp. Detalis'!$3:$4</definedName>
    <definedName name="_xlnm.Print_Titles" localSheetId="2">'Rev &amp; Exp '!$3:$4</definedName>
    <definedName name="_xlnm.Print_Titles" localSheetId="4">'Rev Details'!$3:$4</definedName>
    <definedName name="المصروفات_حسب_الأبواب_والأقسام_والبنود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2" i="71" l="1"/>
  <c r="H63" i="71"/>
  <c r="H64" i="71"/>
  <c r="H65" i="71"/>
  <c r="H66" i="71"/>
  <c r="H67" i="71"/>
  <c r="H68" i="71"/>
  <c r="H148" i="71" s="1"/>
  <c r="H69" i="71"/>
  <c r="H70" i="71"/>
  <c r="H71" i="71"/>
  <c r="H72" i="71"/>
  <c r="H73" i="71"/>
  <c r="H74" i="71"/>
  <c r="H75" i="71"/>
  <c r="H76" i="71"/>
  <c r="H77" i="71"/>
  <c r="H78" i="71"/>
  <c r="H79" i="71"/>
  <c r="H80" i="71"/>
  <c r="H81" i="71"/>
  <c r="H82" i="71"/>
  <c r="H83" i="71"/>
  <c r="H84" i="71"/>
  <c r="H85" i="71"/>
  <c r="H86" i="71"/>
  <c r="H87" i="71"/>
  <c r="H88" i="71"/>
  <c r="H89" i="71"/>
  <c r="H90" i="71"/>
  <c r="H91" i="71"/>
  <c r="H92" i="71"/>
  <c r="H93" i="71"/>
  <c r="H94" i="71"/>
  <c r="H95" i="71"/>
  <c r="H96" i="71"/>
  <c r="H97" i="71"/>
  <c r="H98" i="71"/>
  <c r="H99" i="71"/>
  <c r="H100" i="71"/>
  <c r="H101" i="71"/>
  <c r="H102" i="71"/>
  <c r="H103" i="71"/>
  <c r="H104" i="71"/>
  <c r="H105" i="71"/>
  <c r="H106" i="71"/>
  <c r="H107" i="71"/>
  <c r="H108" i="71"/>
  <c r="H109" i="71"/>
  <c r="H110" i="71"/>
  <c r="H111" i="71"/>
  <c r="H112" i="71"/>
  <c r="H113" i="71"/>
  <c r="H114" i="71"/>
  <c r="H115" i="71"/>
  <c r="H116" i="71"/>
  <c r="H117" i="71"/>
  <c r="H118" i="71"/>
  <c r="H119" i="71"/>
  <c r="H120" i="71"/>
  <c r="H121" i="71"/>
  <c r="H122" i="71"/>
  <c r="H123" i="71"/>
  <c r="H124" i="71"/>
  <c r="H125" i="71"/>
  <c r="H126" i="71"/>
  <c r="H127" i="71"/>
  <c r="H128" i="71"/>
  <c r="H129" i="71"/>
  <c r="H130" i="71"/>
  <c r="H131" i="71"/>
  <c r="H132" i="71"/>
  <c r="H133" i="71"/>
  <c r="H134" i="71"/>
  <c r="H135" i="71"/>
  <c r="H136" i="71"/>
  <c r="H137" i="71"/>
  <c r="H138" i="71"/>
  <c r="H139" i="71"/>
  <c r="H140" i="71"/>
  <c r="H141" i="71"/>
  <c r="H142" i="71"/>
  <c r="H143" i="71"/>
  <c r="H144" i="71"/>
  <c r="H145" i="71"/>
  <c r="H146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H10" i="71"/>
  <c r="H9" i="71"/>
  <c r="H8" i="71"/>
  <c r="H7" i="71"/>
  <c r="H6" i="71"/>
  <c r="H5" i="71"/>
  <c r="H147" i="71"/>
  <c r="G148" i="71"/>
  <c r="I148" i="71"/>
  <c r="F148" i="71"/>
  <c r="F335" i="50"/>
  <c r="I335" i="50"/>
  <c r="H335" i="50"/>
  <c r="G335" i="50"/>
  <c r="E19" i="59" l="1"/>
  <c r="C19" i="59"/>
  <c r="B19" i="59"/>
  <c r="D12" i="41" l="1"/>
  <c r="D16" i="41" s="1"/>
  <c r="E112" i="72" l="1"/>
  <c r="G112" i="72" s="1"/>
  <c r="E111" i="72"/>
  <c r="G111" i="72" s="1"/>
  <c r="E110" i="72"/>
  <c r="G110" i="72" s="1"/>
  <c r="E109" i="72"/>
  <c r="G109" i="72" s="1"/>
  <c r="E108" i="72"/>
  <c r="G108" i="72" s="1"/>
  <c r="E107" i="72"/>
  <c r="G107" i="72" s="1"/>
  <c r="E106" i="72"/>
  <c r="G106" i="72" s="1"/>
  <c r="E105" i="72"/>
  <c r="G105" i="72" s="1"/>
  <c r="E104" i="72"/>
  <c r="G104" i="72" s="1"/>
  <c r="E103" i="72"/>
  <c r="G103" i="72" s="1"/>
  <c r="E102" i="72"/>
  <c r="G102" i="72" s="1"/>
  <c r="E101" i="72"/>
  <c r="G101" i="72" s="1"/>
  <c r="E100" i="72"/>
  <c r="G100" i="72" s="1"/>
  <c r="E99" i="72"/>
  <c r="G99" i="72" s="1"/>
  <c r="E98" i="72"/>
  <c r="G98" i="72" s="1"/>
  <c r="E96" i="72"/>
  <c r="G96" i="72" s="1"/>
  <c r="E95" i="72"/>
  <c r="G95" i="72" s="1"/>
  <c r="E94" i="72"/>
  <c r="G94" i="72" s="1"/>
  <c r="E93" i="72"/>
  <c r="G93" i="72" s="1"/>
  <c r="E92" i="72"/>
  <c r="G92" i="72" s="1"/>
  <c r="E91" i="72"/>
  <c r="G91" i="72" s="1"/>
  <c r="E90" i="72"/>
  <c r="G90" i="72" s="1"/>
  <c r="E89" i="72"/>
  <c r="G89" i="72" s="1"/>
  <c r="E88" i="72"/>
  <c r="G88" i="72" s="1"/>
  <c r="E87" i="72"/>
  <c r="G87" i="72" s="1"/>
  <c r="E86" i="72"/>
  <c r="G86" i="72" s="1"/>
  <c r="E85" i="72"/>
  <c r="G85" i="72" s="1"/>
  <c r="E84" i="72"/>
  <c r="G84" i="72" s="1"/>
  <c r="E83" i="72"/>
  <c r="G83" i="72" s="1"/>
  <c r="E82" i="72"/>
  <c r="G82" i="72" s="1"/>
  <c r="E81" i="72"/>
  <c r="G81" i="72" s="1"/>
  <c r="E80" i="72"/>
  <c r="G80" i="72" s="1"/>
  <c r="E79" i="72"/>
  <c r="G79" i="72" s="1"/>
  <c r="E78" i="72"/>
  <c r="G78" i="72" s="1"/>
  <c r="E77" i="72"/>
  <c r="G77" i="72" s="1"/>
  <c r="E76" i="72"/>
  <c r="G76" i="72" s="1"/>
  <c r="E75" i="72"/>
  <c r="G75" i="72" s="1"/>
  <c r="E74" i="72"/>
  <c r="G74" i="72" s="1"/>
  <c r="E73" i="72"/>
  <c r="G73" i="72" s="1"/>
  <c r="E72" i="72"/>
  <c r="G72" i="72" s="1"/>
  <c r="E71" i="72"/>
  <c r="G71" i="72" s="1"/>
  <c r="E70" i="72"/>
  <c r="G70" i="72" s="1"/>
  <c r="E69" i="72"/>
  <c r="G69" i="72" s="1"/>
  <c r="E68" i="72"/>
  <c r="G68" i="72" s="1"/>
  <c r="E67" i="72"/>
  <c r="G67" i="72" s="1"/>
  <c r="E66" i="72"/>
  <c r="G66" i="72" s="1"/>
  <c r="E65" i="72"/>
  <c r="G65" i="72" s="1"/>
  <c r="E64" i="72"/>
  <c r="G64" i="72" s="1"/>
  <c r="E63" i="72"/>
  <c r="G63" i="72" s="1"/>
  <c r="E62" i="72"/>
  <c r="G62" i="72" s="1"/>
  <c r="E61" i="72"/>
  <c r="G61" i="72" s="1"/>
  <c r="E60" i="72"/>
  <c r="G60" i="72" s="1"/>
  <c r="E59" i="72"/>
  <c r="G59" i="72" s="1"/>
  <c r="E58" i="72"/>
  <c r="G58" i="72" s="1"/>
  <c r="E57" i="72"/>
  <c r="G57" i="72" s="1"/>
  <c r="E54" i="72"/>
  <c r="G54" i="72" s="1"/>
  <c r="E53" i="72"/>
  <c r="G53" i="72" s="1"/>
  <c r="E52" i="72"/>
  <c r="G52" i="72" s="1"/>
  <c r="E51" i="72"/>
  <c r="G51" i="72" s="1"/>
  <c r="E50" i="72"/>
  <c r="G50" i="72" s="1"/>
  <c r="E49" i="72"/>
  <c r="G49" i="72" s="1"/>
  <c r="E47" i="72"/>
  <c r="G47" i="72" s="1"/>
  <c r="E46" i="72"/>
  <c r="G46" i="72" s="1"/>
  <c r="E45" i="72"/>
  <c r="G45" i="72" s="1"/>
  <c r="E44" i="72"/>
  <c r="G44" i="72" s="1"/>
  <c r="E43" i="72"/>
  <c r="G43" i="72" s="1"/>
  <c r="E42" i="72"/>
  <c r="G42" i="72" s="1"/>
  <c r="E40" i="72"/>
  <c r="G40" i="72" s="1"/>
  <c r="E39" i="72"/>
  <c r="G39" i="72" s="1"/>
  <c r="E38" i="72"/>
  <c r="G38" i="72" s="1"/>
  <c r="C26" i="72"/>
  <c r="D26" i="72"/>
  <c r="F26" i="72"/>
  <c r="B26" i="72"/>
  <c r="E36" i="72"/>
  <c r="G36" i="72" s="1"/>
  <c r="E35" i="72"/>
  <c r="G35" i="72" s="1"/>
  <c r="E34" i="72"/>
  <c r="G34" i="72" s="1"/>
  <c r="E33" i="72"/>
  <c r="G33" i="72" s="1"/>
  <c r="E32" i="72"/>
  <c r="G32" i="72" s="1"/>
  <c r="E31" i="72"/>
  <c r="G31" i="72" s="1"/>
  <c r="E30" i="72"/>
  <c r="G30" i="72" s="1"/>
  <c r="E29" i="72"/>
  <c r="G29" i="72" s="1"/>
  <c r="E28" i="72"/>
  <c r="G28" i="72" s="1"/>
  <c r="E27" i="72"/>
  <c r="G27" i="72" s="1"/>
  <c r="E25" i="72"/>
  <c r="G25" i="72" s="1"/>
  <c r="E24" i="72"/>
  <c r="G24" i="72" s="1"/>
  <c r="E23" i="72"/>
  <c r="G23" i="72" s="1"/>
  <c r="E22" i="72"/>
  <c r="G22" i="72" s="1"/>
  <c r="E21" i="72"/>
  <c r="G21" i="72" s="1"/>
  <c r="E20" i="72"/>
  <c r="G20" i="72" s="1"/>
  <c r="E19" i="72"/>
  <c r="G19" i="72" s="1"/>
  <c r="E18" i="72"/>
  <c r="G18" i="72" s="1"/>
  <c r="E17" i="72"/>
  <c r="G17" i="72" s="1"/>
  <c r="E16" i="72"/>
  <c r="G16" i="72" s="1"/>
  <c r="E15" i="72"/>
  <c r="G15" i="72" s="1"/>
  <c r="E14" i="72"/>
  <c r="G14" i="72" s="1"/>
  <c r="E13" i="72"/>
  <c r="G13" i="72" s="1"/>
  <c r="E12" i="72"/>
  <c r="G12" i="72" s="1"/>
  <c r="E11" i="72"/>
  <c r="G11" i="72" s="1"/>
  <c r="E10" i="72"/>
  <c r="G10" i="72" s="1"/>
  <c r="E8" i="72"/>
  <c r="G8" i="72" s="1"/>
  <c r="E9" i="72"/>
  <c r="G9" i="72" s="1"/>
  <c r="E7" i="72"/>
  <c r="G7" i="72" s="1"/>
  <c r="E6" i="72"/>
  <c r="G6" i="72" s="1"/>
  <c r="I50" i="7"/>
  <c r="I49" i="7"/>
  <c r="I48" i="7"/>
  <c r="I47" i="7"/>
  <c r="I46" i="7"/>
  <c r="I45" i="7"/>
  <c r="I44" i="7"/>
  <c r="I43" i="7"/>
  <c r="I42" i="7"/>
  <c r="I41" i="7"/>
  <c r="I40" i="7"/>
  <c r="I39" i="7"/>
  <c r="I38" i="7"/>
  <c r="I37" i="7"/>
  <c r="I36" i="7"/>
  <c r="I35" i="7"/>
  <c r="I34" i="7"/>
  <c r="I33" i="7"/>
  <c r="I32" i="7"/>
  <c r="I31" i="7"/>
  <c r="I30" i="7"/>
  <c r="I29" i="7"/>
  <c r="I28" i="7"/>
  <c r="I27" i="7"/>
  <c r="I26" i="7"/>
  <c r="I25" i="7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1" i="7"/>
  <c r="I10" i="7"/>
  <c r="I9" i="7"/>
  <c r="I8" i="7"/>
  <c r="I7" i="7"/>
  <c r="I6" i="7"/>
  <c r="I5" i="7"/>
  <c r="I4" i="7"/>
  <c r="I36" i="26"/>
  <c r="I35" i="26"/>
  <c r="I34" i="26"/>
  <c r="I33" i="26"/>
  <c r="I32" i="26"/>
  <c r="I31" i="26"/>
  <c r="I30" i="26"/>
  <c r="I29" i="26"/>
  <c r="I28" i="26"/>
  <c r="I27" i="26"/>
  <c r="I26" i="26"/>
  <c r="I23" i="26"/>
  <c r="I22" i="26"/>
  <c r="I21" i="26"/>
  <c r="I20" i="26"/>
  <c r="I19" i="26"/>
  <c r="I18" i="26"/>
  <c r="I17" i="26"/>
  <c r="I16" i="26"/>
  <c r="I15" i="26"/>
  <c r="I14" i="26"/>
  <c r="I13" i="26"/>
  <c r="I12" i="26"/>
  <c r="I11" i="26"/>
  <c r="I10" i="26"/>
  <c r="I9" i="26"/>
  <c r="I8" i="26"/>
  <c r="I7" i="26"/>
  <c r="I6" i="26"/>
  <c r="I4" i="26"/>
  <c r="D52" i="74"/>
  <c r="C52" i="74"/>
  <c r="B52" i="74"/>
  <c r="J51" i="74"/>
  <c r="G51" i="74"/>
  <c r="I50" i="74"/>
  <c r="J50" i="74" s="1"/>
  <c r="G50" i="74"/>
  <c r="E50" i="74"/>
  <c r="D50" i="74"/>
  <c r="J49" i="74"/>
  <c r="J48" i="74"/>
  <c r="J47" i="74"/>
  <c r="J46" i="74"/>
  <c r="J44" i="74"/>
  <c r="J42" i="74"/>
  <c r="J41" i="74"/>
  <c r="J40" i="74"/>
  <c r="J38" i="74"/>
  <c r="J37" i="74"/>
  <c r="J33" i="74"/>
  <c r="J31" i="74"/>
  <c r="J30" i="74"/>
  <c r="G49" i="74"/>
  <c r="G48" i="74"/>
  <c r="G47" i="74"/>
  <c r="G46" i="74"/>
  <c r="G45" i="74"/>
  <c r="G44" i="74"/>
  <c r="G43" i="74"/>
  <c r="G42" i="74"/>
  <c r="G41" i="74"/>
  <c r="G40" i="74"/>
  <c r="G38" i="74"/>
  <c r="G37" i="74"/>
  <c r="G36" i="74"/>
  <c r="G35" i="74"/>
  <c r="G34" i="74"/>
  <c r="G33" i="74"/>
  <c r="G32" i="74"/>
  <c r="G31" i="74"/>
  <c r="G30" i="74"/>
  <c r="G29" i="74"/>
  <c r="D49" i="74"/>
  <c r="D48" i="74"/>
  <c r="D47" i="74"/>
  <c r="D44" i="74"/>
  <c r="D42" i="74"/>
  <c r="D41" i="74"/>
  <c r="D40" i="74"/>
  <c r="D39" i="74"/>
  <c r="D38" i="74"/>
  <c r="D30" i="74"/>
  <c r="J28" i="74"/>
  <c r="J26" i="74"/>
  <c r="J23" i="74"/>
  <c r="J21" i="74"/>
  <c r="J20" i="74"/>
  <c r="J18" i="74"/>
  <c r="J16" i="74"/>
  <c r="J15" i="74"/>
  <c r="J14" i="74"/>
  <c r="J13" i="74"/>
  <c r="J12" i="74"/>
  <c r="J11" i="74"/>
  <c r="J10" i="74"/>
  <c r="J8" i="74"/>
  <c r="J7" i="74"/>
  <c r="J6" i="74"/>
  <c r="G28" i="74"/>
  <c r="G27" i="74"/>
  <c r="G26" i="74"/>
  <c r="G25" i="74"/>
  <c r="G24" i="74"/>
  <c r="G23" i="74"/>
  <c r="G22" i="74"/>
  <c r="G21" i="74"/>
  <c r="G20" i="74"/>
  <c r="G19" i="74"/>
  <c r="G18" i="74"/>
  <c r="G17" i="74"/>
  <c r="G16" i="74"/>
  <c r="G15" i="74"/>
  <c r="G14" i="74"/>
  <c r="G13" i="74"/>
  <c r="G12" i="74"/>
  <c r="G11" i="74"/>
  <c r="G10" i="74"/>
  <c r="G9" i="74"/>
  <c r="G8" i="74"/>
  <c r="G7" i="74"/>
  <c r="G6" i="74"/>
  <c r="G5" i="74"/>
  <c r="D28" i="74"/>
  <c r="D26" i="74"/>
  <c r="D21" i="74"/>
  <c r="D20" i="74"/>
  <c r="D18" i="74"/>
  <c r="D16" i="74"/>
  <c r="D15" i="74"/>
  <c r="D14" i="74"/>
  <c r="D13" i="74"/>
  <c r="D12" i="74"/>
  <c r="D11" i="74"/>
  <c r="D10" i="74"/>
  <c r="D9" i="74"/>
  <c r="D7" i="74"/>
  <c r="G26" i="72" l="1"/>
  <c r="E26" i="72"/>
  <c r="F13" i="53" l="1"/>
  <c r="E13" i="53"/>
  <c r="F12" i="53"/>
  <c r="E12" i="53"/>
  <c r="F11" i="53"/>
  <c r="E11" i="53"/>
  <c r="E8" i="53"/>
  <c r="F8" i="53" s="1"/>
  <c r="E7" i="53"/>
  <c r="F7" i="53" s="1"/>
  <c r="E6" i="53"/>
  <c r="F6" i="53" s="1"/>
  <c r="E5" i="53"/>
  <c r="F5" i="53" s="1"/>
  <c r="E4" i="53"/>
  <c r="F4" i="53" s="1"/>
  <c r="D13" i="51"/>
  <c r="C13" i="51"/>
  <c r="C39" i="46"/>
  <c r="D39" i="46" s="1"/>
  <c r="E39" i="46"/>
  <c r="B39" i="46"/>
  <c r="D38" i="46"/>
  <c r="D36" i="46"/>
  <c r="D35" i="46"/>
  <c r="D34" i="46"/>
  <c r="D33" i="46"/>
  <c r="D32" i="46"/>
  <c r="D31" i="46"/>
  <c r="D30" i="46"/>
  <c r="D28" i="46"/>
  <c r="D27" i="46"/>
  <c r="D26" i="46"/>
  <c r="D25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8" i="46"/>
  <c r="D7" i="46"/>
  <c r="D5" i="46"/>
  <c r="D4" i="46"/>
  <c r="D19" i="59"/>
  <c r="B12" i="41" l="1"/>
  <c r="E12" i="41"/>
  <c r="F12" i="41"/>
  <c r="G12" i="41"/>
  <c r="H12" i="41"/>
  <c r="B3" i="54" l="1"/>
  <c r="C3" i="52"/>
  <c r="C3" i="56"/>
  <c r="C3" i="51"/>
  <c r="B3" i="60"/>
  <c r="F3" i="48"/>
  <c r="C56" i="72" l="1"/>
  <c r="D56" i="72"/>
  <c r="F56" i="72"/>
  <c r="B56" i="72"/>
  <c r="F97" i="72" l="1"/>
  <c r="F55" i="72" s="1"/>
  <c r="D97" i="72"/>
  <c r="D55" i="72" s="1"/>
  <c r="C97" i="72"/>
  <c r="C55" i="72" s="1"/>
  <c r="B97" i="72"/>
  <c r="B55" i="72" s="1"/>
  <c r="F48" i="72"/>
  <c r="D48" i="72"/>
  <c r="C48" i="72"/>
  <c r="B48" i="72"/>
  <c r="F41" i="72"/>
  <c r="D41" i="72"/>
  <c r="C41" i="72"/>
  <c r="B41" i="72"/>
  <c r="F37" i="72"/>
  <c r="D37" i="72"/>
  <c r="C37" i="72"/>
  <c r="B37" i="72"/>
  <c r="F5" i="72"/>
  <c r="E5" i="72"/>
  <c r="D5" i="72"/>
  <c r="C5" i="72"/>
  <c r="B5" i="72"/>
  <c r="C113" i="72" l="1"/>
  <c r="E97" i="72"/>
  <c r="G97" i="72" s="1"/>
  <c r="F113" i="72"/>
  <c r="G56" i="72"/>
  <c r="E56" i="72"/>
  <c r="B113" i="72"/>
  <c r="D113" i="72"/>
  <c r="G41" i="72"/>
  <c r="G48" i="72"/>
  <c r="G5" i="72"/>
  <c r="G37" i="72"/>
  <c r="E37" i="72"/>
  <c r="E41" i="72"/>
  <c r="E48" i="72"/>
  <c r="E55" i="72" l="1"/>
  <c r="G55" i="72"/>
  <c r="G113" i="72" s="1"/>
  <c r="E113" i="72"/>
  <c r="C51" i="7"/>
  <c r="D51" i="7"/>
  <c r="E51" i="7"/>
  <c r="F51" i="7"/>
  <c r="G51" i="7"/>
  <c r="H51" i="7"/>
  <c r="I51" i="7"/>
  <c r="J51" i="7"/>
  <c r="K51" i="7"/>
  <c r="B51" i="7"/>
  <c r="C37" i="26"/>
  <c r="D37" i="26"/>
  <c r="E37" i="26"/>
  <c r="F37" i="26"/>
  <c r="G37" i="26"/>
  <c r="H37" i="26"/>
  <c r="I37" i="26"/>
  <c r="J37" i="26"/>
  <c r="K37" i="26"/>
  <c r="E52" i="74"/>
  <c r="G52" i="74" s="1"/>
  <c r="F52" i="74"/>
  <c r="H52" i="74"/>
  <c r="J52" i="74" s="1"/>
  <c r="I52" i="74"/>
  <c r="C12" i="60" l="1"/>
  <c r="B12" i="60"/>
  <c r="B37" i="26"/>
  <c r="D14" i="39"/>
  <c r="E14" i="39"/>
  <c r="C14" i="39"/>
  <c r="B22" i="60"/>
  <c r="B23" i="60" s="1"/>
  <c r="C22" i="60"/>
  <c r="C23" i="60" s="1"/>
  <c r="C12" i="52"/>
  <c r="E9" i="53"/>
  <c r="C33" i="60"/>
  <c r="B33" i="60"/>
  <c r="C29" i="60"/>
  <c r="B29" i="60"/>
  <c r="G13" i="48"/>
  <c r="G21" i="48" s="1"/>
  <c r="F13" i="48"/>
  <c r="F21" i="48" s="1"/>
  <c r="G7" i="48"/>
  <c r="F7" i="48"/>
  <c r="C14" i="53"/>
  <c r="D14" i="53"/>
  <c r="D16" i="53" s="1"/>
  <c r="B14" i="53"/>
  <c r="E14" i="53"/>
  <c r="E16" i="53" s="1"/>
  <c r="F16" i="41"/>
  <c r="H16" i="41"/>
  <c r="E16" i="41"/>
  <c r="D23" i="39"/>
  <c r="D25" i="39" s="1"/>
  <c r="E23" i="39"/>
  <c r="E25" i="39"/>
  <c r="E27" i="39" s="1"/>
  <c r="C23" i="39"/>
  <c r="C25" i="39" s="1"/>
  <c r="C27" i="39" s="1"/>
  <c r="D12" i="56"/>
  <c r="C12" i="56"/>
  <c r="C6" i="54"/>
  <c r="B6" i="54"/>
  <c r="F9" i="53"/>
  <c r="D9" i="53"/>
  <c r="C9" i="53"/>
  <c r="C16" i="53"/>
  <c r="B9" i="53"/>
  <c r="B16" i="53" s="1"/>
  <c r="D12" i="52"/>
  <c r="D34" i="39"/>
  <c r="E34" i="39"/>
  <c r="B16" i="41"/>
  <c r="D27" i="39" l="1"/>
  <c r="C34" i="60"/>
  <c r="B34" i="60"/>
  <c r="I12" i="41"/>
  <c r="I16" i="41" s="1"/>
  <c r="G16" i="41"/>
  <c r="F14" i="53"/>
  <c r="F16" i="53" s="1"/>
</calcChain>
</file>

<file path=xl/sharedStrings.xml><?xml version="1.0" encoding="utf-8"?>
<sst xmlns="http://schemas.openxmlformats.org/spreadsheetml/2006/main" count="2990" uniqueCount="1152">
  <si>
    <t>Ships and Marine Equipment  Maintenance</t>
  </si>
  <si>
    <t>Machines and Instruments  Maintenance</t>
  </si>
  <si>
    <t>Rewarding the Disabled</t>
  </si>
  <si>
    <t>Chapter</t>
  </si>
  <si>
    <t>Descriptions</t>
  </si>
  <si>
    <t>Beginning Balance</t>
  </si>
  <si>
    <t>Amount Received</t>
  </si>
  <si>
    <t>Amount Paid</t>
  </si>
  <si>
    <t>Ending Balance</t>
  </si>
  <si>
    <t xml:space="preserve">Total Local Loans </t>
  </si>
  <si>
    <t>Total (Balance)</t>
  </si>
  <si>
    <t>3- Revenues and Expenditures By Ministries &amp; Government Authorities</t>
  </si>
  <si>
    <t>2- Oil and Gas Revenue</t>
  </si>
  <si>
    <t>4- Revenue By Chapters And Ministries</t>
  </si>
  <si>
    <t>6- Projects &amp; Recurrent Expenditures  Budget</t>
  </si>
  <si>
    <t>7- Initial Budget, Amendments, and Variation of Recurrent Expenditures</t>
  </si>
  <si>
    <t>8- Recurrent Expenditure By Chapters And Ministries</t>
  </si>
  <si>
    <t>11- Projects Expenditures By Ministries &amp; Government Authorities</t>
  </si>
  <si>
    <t>Oil &amp; Gas</t>
  </si>
  <si>
    <t>Taxation &amp; Fees</t>
  </si>
  <si>
    <t>Gov. Goods &amp; Services</t>
  </si>
  <si>
    <t>Grants</t>
  </si>
  <si>
    <t>Sale of Capital Assets</t>
  </si>
  <si>
    <t>Fines, Penalties &amp; Mis.</t>
  </si>
  <si>
    <t>Manpower</t>
  </si>
  <si>
    <t>Services</t>
  </si>
  <si>
    <t>Consumables</t>
  </si>
  <si>
    <t>Assets</t>
  </si>
  <si>
    <t>Maintenance</t>
  </si>
  <si>
    <t>Transfers</t>
  </si>
  <si>
    <t>Projects</t>
  </si>
  <si>
    <t>Recurrent Expenditures</t>
  </si>
  <si>
    <t xml:space="preserve">Total </t>
  </si>
  <si>
    <t>Budget</t>
  </si>
  <si>
    <t>Total</t>
  </si>
  <si>
    <t>Description</t>
  </si>
  <si>
    <t>Total Revenue</t>
  </si>
  <si>
    <t>Revenue</t>
  </si>
  <si>
    <t>Total Recurrent Expenditure</t>
  </si>
  <si>
    <t>Total Expenditure</t>
  </si>
  <si>
    <t>Recurrent Expenditure</t>
  </si>
  <si>
    <t>Investments &amp; Gov. Properties</t>
  </si>
  <si>
    <t>Ahmed Ben Mohammed Al Khalifa</t>
  </si>
  <si>
    <t>Total Carried Forward Budget</t>
  </si>
  <si>
    <t>Budget After Amendment</t>
  </si>
  <si>
    <t>Available Budget</t>
  </si>
  <si>
    <t>Surplus (Exceeding)</t>
  </si>
  <si>
    <t>Ministry of Interior</t>
  </si>
  <si>
    <t>National Security Agency</t>
  </si>
  <si>
    <t>Ministry of Foreign Affairs</t>
  </si>
  <si>
    <t>Ministry Of  Education</t>
  </si>
  <si>
    <t>Ministry of Health</t>
  </si>
  <si>
    <t>Ministry of Transportation</t>
  </si>
  <si>
    <t>National Oil &amp; Gas Authority</t>
  </si>
  <si>
    <t>Civil Aviation Affairs</t>
  </si>
  <si>
    <t>Oil &amp; Gas Revenue</t>
  </si>
  <si>
    <t>Civil Service Bureau</t>
  </si>
  <si>
    <t>Ministry of Finance</t>
  </si>
  <si>
    <t>Ministry of Industry &amp; Commerce</t>
  </si>
  <si>
    <t>National Guard</t>
  </si>
  <si>
    <t>Ministry of Cabinet Affairs</t>
  </si>
  <si>
    <t>Min. of State For Shura Coun. &amp; Rep. Coun. Aff.</t>
  </si>
  <si>
    <t>Actual</t>
  </si>
  <si>
    <t>BD</t>
  </si>
  <si>
    <t>Revenues</t>
  </si>
  <si>
    <t>Public Administration Sector</t>
  </si>
  <si>
    <t>Ministry of Defense</t>
  </si>
  <si>
    <t>Survey &amp; Land Registration Bureau</t>
  </si>
  <si>
    <t>Ministry of Education</t>
  </si>
  <si>
    <t>General Organization For Youth And Sport</t>
  </si>
  <si>
    <t>Infrastructure Sector</t>
  </si>
  <si>
    <t>Miscellaneous Budgets</t>
  </si>
  <si>
    <t xml:space="preserve">Moh’d Bin Khalifa Cardiac Center </t>
  </si>
  <si>
    <t>Municipalities Councils</t>
  </si>
  <si>
    <t>The Constitutional Court</t>
  </si>
  <si>
    <t>Sunni Awqaf</t>
  </si>
  <si>
    <t>Ja’faria Awqaf</t>
  </si>
  <si>
    <t>University of Bahrain</t>
  </si>
  <si>
    <t>Bait Al-quran</t>
  </si>
  <si>
    <t>Shura Council</t>
  </si>
  <si>
    <t>High Council for Islamic Affairs</t>
  </si>
  <si>
    <t>Economic Development Board</t>
  </si>
  <si>
    <t>Bahrain International Exhibition Center</t>
  </si>
  <si>
    <t>Amendment</t>
  </si>
  <si>
    <t>National Security</t>
  </si>
  <si>
    <t xml:space="preserve">Ministry of Labor </t>
  </si>
  <si>
    <t>2-Accounts Under MoFNE Supervision</t>
  </si>
  <si>
    <t>Ministry of Social Development</t>
  </si>
  <si>
    <t>1- Transferred Budget</t>
  </si>
  <si>
    <t>National Audit Court</t>
  </si>
  <si>
    <t>Ministry of Labor</t>
  </si>
  <si>
    <t>Recurrent Expenditures Budget</t>
  </si>
  <si>
    <t>Projects Budget</t>
  </si>
  <si>
    <t>Central Informatics Organization</t>
  </si>
  <si>
    <t>Amendments</t>
  </si>
  <si>
    <t>Carried Forward Budget For The Year</t>
  </si>
  <si>
    <t>Kingdom Of Bahrain</t>
  </si>
  <si>
    <t>Consolidated Revenue/Expense Statement</t>
  </si>
  <si>
    <t>% Of Spend</t>
  </si>
  <si>
    <t>Projects Expenditures</t>
  </si>
  <si>
    <t>Ministries or Government Authorities</t>
  </si>
  <si>
    <t>Initial Budget</t>
  </si>
  <si>
    <t xml:space="preserve">National Guard </t>
  </si>
  <si>
    <t xml:space="preserve">% Of Spend </t>
  </si>
  <si>
    <t>Social Services Sector</t>
  </si>
  <si>
    <t>Economic Services Sector</t>
  </si>
  <si>
    <t xml:space="preserve">Trnsfrd Bud. &amp; Acc. Under MOF Supervision  </t>
  </si>
  <si>
    <t>Initial  Budget</t>
  </si>
  <si>
    <t>% Of Collec.</t>
  </si>
  <si>
    <t>Notes</t>
  </si>
  <si>
    <t>Ministries &amp; Government Authorities</t>
  </si>
  <si>
    <t>Ministry of Justice &amp; Islamic Affairs - Justice</t>
  </si>
  <si>
    <t>Min. of Justice &amp; Islamic Affairs - Islamic Aff.</t>
  </si>
  <si>
    <t>Grand Revenue</t>
  </si>
  <si>
    <t>Grand Costs</t>
  </si>
  <si>
    <t>Net Revenue</t>
  </si>
  <si>
    <t xml:space="preserve">Revenue from Bahrain Field and Refinery   </t>
  </si>
  <si>
    <t>Revenue from Abu-Sa'afa Field</t>
  </si>
  <si>
    <t>Gas Revenue</t>
  </si>
  <si>
    <t>Oil Taxation and Fees</t>
  </si>
  <si>
    <t>Net Revenue from Oil and Gas</t>
  </si>
  <si>
    <t>Code</t>
  </si>
  <si>
    <t>Difference</t>
  </si>
  <si>
    <t>Gas Income Tax</t>
  </si>
  <si>
    <t>Oil Inspection Fees</t>
  </si>
  <si>
    <t>Petrol Tax</t>
  </si>
  <si>
    <t>Protection of Domestic Industries</t>
  </si>
  <si>
    <t>Commercial Agencies Registration Fees</t>
  </si>
  <si>
    <t>Residence Permit Fees</t>
  </si>
  <si>
    <t>Population Card Fees</t>
  </si>
  <si>
    <t>Employment Permission Fees</t>
  </si>
  <si>
    <t>Employment Permission Renewal Fees</t>
  </si>
  <si>
    <t>Ownership Registration Fees</t>
  </si>
  <si>
    <t>Ownership Transfer Fees</t>
  </si>
  <si>
    <t>Car Registration Fees</t>
  </si>
  <si>
    <t>Driving License Fees</t>
  </si>
  <si>
    <t>Legal Fees</t>
  </si>
  <si>
    <t>Documentation Fees</t>
  </si>
  <si>
    <t>Gold Assaying Fees</t>
  </si>
  <si>
    <t>Pearl Assaying Fees</t>
  </si>
  <si>
    <t>Tender Fees</t>
  </si>
  <si>
    <t>Wireless Equipment Fees</t>
  </si>
  <si>
    <t>Application Fees</t>
  </si>
  <si>
    <t>Airport Information Publication</t>
  </si>
  <si>
    <t>Road Accident Treatment Fees</t>
  </si>
  <si>
    <t>Occupational Injury Treatment Fees</t>
  </si>
  <si>
    <t>Post Box Rental</t>
  </si>
  <si>
    <t>Transit Post Fees</t>
  </si>
  <si>
    <t>Franking Machine Sales</t>
  </si>
  <si>
    <t>Customs Stamp - Containers</t>
  </si>
  <si>
    <t>Aeroplane Landing Fees</t>
  </si>
  <si>
    <t>Aeroplane Parking Fees</t>
  </si>
  <si>
    <t>Telephone Usage Charges</t>
  </si>
  <si>
    <t>Driving Instruction Fees</t>
  </si>
  <si>
    <t>Security Guard Income</t>
  </si>
  <si>
    <t>Printing Press Sales</t>
  </si>
  <si>
    <t>Publication Fees</t>
  </si>
  <si>
    <t>Official Forms and Documents Sales</t>
  </si>
  <si>
    <t>Philatelic Office Sales</t>
  </si>
  <si>
    <t>Land Rent</t>
  </si>
  <si>
    <t>Commercial Stores Rents</t>
  </si>
  <si>
    <t>Equipment Rents</t>
  </si>
  <si>
    <t>Fines</t>
  </si>
  <si>
    <t>Compensations</t>
  </si>
  <si>
    <t>Forfeited Trust Monies</t>
  </si>
  <si>
    <t>Recovery of Fixed Expenses</t>
  </si>
  <si>
    <t>Labour and Employees Cost</t>
  </si>
  <si>
    <t>Handmade Product Sales</t>
  </si>
  <si>
    <t>Basic Salaries</t>
  </si>
  <si>
    <t>Overtime</t>
  </si>
  <si>
    <t>Social Allowance</t>
  </si>
  <si>
    <t>Telephone Allowance</t>
  </si>
  <si>
    <t>Other Personal Allowances</t>
  </si>
  <si>
    <t>Training Entitlements</t>
  </si>
  <si>
    <t>Course Expenses</t>
  </si>
  <si>
    <t>Computer Course Expenses</t>
  </si>
  <si>
    <t>Garments for Employees</t>
  </si>
  <si>
    <t>Food for Employees</t>
  </si>
  <si>
    <t>Part-Time Labour</t>
  </si>
  <si>
    <t>Internal Budget Transfer</t>
  </si>
  <si>
    <t>Internal Conferences</t>
  </si>
  <si>
    <t>Exhibition Costs</t>
  </si>
  <si>
    <t>Cost of Guest Entertainment</t>
  </si>
  <si>
    <t>Telex Installation &amp; Usage Charges</t>
  </si>
  <si>
    <t>Wireless Instruments</t>
  </si>
  <si>
    <t>Telegram Charges</t>
  </si>
  <si>
    <t>Municipality Fees-Various</t>
  </si>
  <si>
    <t>Land Rental</t>
  </si>
  <si>
    <t>Computer CPU Rental</t>
  </si>
  <si>
    <t>Computer Peripherals Rental</t>
  </si>
  <si>
    <t>Systems &amp; Application Software Rental</t>
  </si>
  <si>
    <t>Insurance on Vehicles</t>
  </si>
  <si>
    <t>Advertising</t>
  </si>
  <si>
    <t>Subscriptions to Various Organizations</t>
  </si>
  <si>
    <t>Printing</t>
  </si>
  <si>
    <t>Scholarships for Non-Employees</t>
  </si>
  <si>
    <t>Overseas Treatment</t>
  </si>
  <si>
    <t>Gas for Other Purposes</t>
  </si>
  <si>
    <t>Fuel &amp; Oil for Generators</t>
  </si>
  <si>
    <t>Fuel for Heavy Vehicles &amp; Machinery</t>
  </si>
  <si>
    <t>Fuel for Ships</t>
  </si>
  <si>
    <t>Other Fuel &amp; Oil</t>
  </si>
  <si>
    <t>Computer Stationery</t>
  </si>
  <si>
    <t>Stationery</t>
  </si>
  <si>
    <t>Books</t>
  </si>
  <si>
    <t>Surgical Materials</t>
  </si>
  <si>
    <t>X-Ray Materials</t>
  </si>
  <si>
    <t>Laboratory Materials</t>
  </si>
  <si>
    <t>Educational Programs</t>
  </si>
  <si>
    <t>Aircraft Imprest</t>
  </si>
  <si>
    <t>Other Maintenance</t>
  </si>
  <si>
    <t>Elevators Maintenance</t>
  </si>
  <si>
    <t>Public Parks Maintenance</t>
  </si>
  <si>
    <t>Local Transfers</t>
  </si>
  <si>
    <t>Interest on Treasury Bills</t>
  </si>
  <si>
    <t>Grants to Societies</t>
  </si>
  <si>
    <t>Grants to National Clubs</t>
  </si>
  <si>
    <t>Grants to Foreign Bodies</t>
  </si>
  <si>
    <t>Special Award</t>
  </si>
  <si>
    <t>DISCIPLINE AWARD</t>
  </si>
  <si>
    <t>Financing Lease</t>
  </si>
  <si>
    <t>Furniture Clearing-In</t>
  </si>
  <si>
    <t>Other Equipment Clearing-In</t>
  </si>
  <si>
    <t>Computer Hardware-Clearing-In</t>
  </si>
  <si>
    <t>Computer Software-Clearing-In</t>
  </si>
  <si>
    <t>Asset Expense</t>
  </si>
  <si>
    <t>Future Clearing - Expense</t>
  </si>
  <si>
    <t xml:space="preserve">Thousand BD </t>
  </si>
  <si>
    <t>Legislation &amp; Legal Opinion Commission</t>
  </si>
  <si>
    <t>H.H. Prime Minister's Advisors Offices</t>
  </si>
  <si>
    <t>H.H. Prime Minister's Rep.</t>
  </si>
  <si>
    <t>Ministry of Housing</t>
  </si>
  <si>
    <t>Ministry of Works</t>
  </si>
  <si>
    <t>Tender &amp; Auctions Board</t>
  </si>
  <si>
    <t>Customs Affairs</t>
  </si>
  <si>
    <t>-</t>
  </si>
  <si>
    <t>Legislation &amp; Legal Opinion Comm.</t>
  </si>
  <si>
    <t>4</t>
  </si>
  <si>
    <t>1</t>
  </si>
  <si>
    <t>40011</t>
  </si>
  <si>
    <t>Oil Sales - Bahrain Field</t>
  </si>
  <si>
    <t>40012</t>
  </si>
  <si>
    <t>Oil Sales - Abu-Sa'afa Field</t>
  </si>
  <si>
    <t>40014</t>
  </si>
  <si>
    <t>Future Generations Reserve- Abu-Sa'afa Field</t>
  </si>
  <si>
    <t>2</t>
  </si>
  <si>
    <t>40037</t>
  </si>
  <si>
    <t>Gas Sales to Electricity Power and Water Station</t>
  </si>
  <si>
    <t>40051</t>
  </si>
  <si>
    <t>Gas Sales - Alba</t>
  </si>
  <si>
    <t>40052</t>
  </si>
  <si>
    <t>Gas Sales - Bapco</t>
  </si>
  <si>
    <t>40053</t>
  </si>
  <si>
    <t>Gas Sales - Banagas</t>
  </si>
  <si>
    <t>40054</t>
  </si>
  <si>
    <t>Gas Sales - Other Companies</t>
  </si>
  <si>
    <t>3</t>
  </si>
  <si>
    <t>42011</t>
  </si>
  <si>
    <t>42013</t>
  </si>
  <si>
    <t>45014</t>
  </si>
  <si>
    <t>42501</t>
  </si>
  <si>
    <t>Customs Duty on Essential Trade</t>
  </si>
  <si>
    <t>42503</t>
  </si>
  <si>
    <t>Customs Duty on Vehicles</t>
  </si>
  <si>
    <t>42504</t>
  </si>
  <si>
    <t>Customs Duty on Manuf./Unmanuf. Tabacco</t>
  </si>
  <si>
    <t>42505</t>
  </si>
  <si>
    <t>Customs Duty on Luxury Goods</t>
  </si>
  <si>
    <t>42506</t>
  </si>
  <si>
    <t>Customs Duty on Yachts</t>
  </si>
  <si>
    <t>42507</t>
  </si>
  <si>
    <t>43011</t>
  </si>
  <si>
    <t>General Trade Activities Registration Fees</t>
  </si>
  <si>
    <t>43021</t>
  </si>
  <si>
    <t>Industrial Activities Registration Fees</t>
  </si>
  <si>
    <t>43031</t>
  </si>
  <si>
    <t>Financial Service Activities Registration Fees</t>
  </si>
  <si>
    <t>43041</t>
  </si>
  <si>
    <t>Miscellaneous Service Activities Registration Fees</t>
  </si>
  <si>
    <t>43051</t>
  </si>
  <si>
    <t>43071</t>
  </si>
  <si>
    <t>Organizing Engineering Professional Practice Fees</t>
  </si>
  <si>
    <t>42012</t>
  </si>
  <si>
    <t>44011</t>
  </si>
  <si>
    <t>Passport Fees</t>
  </si>
  <si>
    <t>44012</t>
  </si>
  <si>
    <t>44013</t>
  </si>
  <si>
    <t>Visa &amp; NOC Fees</t>
  </si>
  <si>
    <t>44015</t>
  </si>
  <si>
    <t>44021</t>
  </si>
  <si>
    <t>Labour Market Regulatory Authority Fee</t>
  </si>
  <si>
    <t>44031</t>
  </si>
  <si>
    <t>44032</t>
  </si>
  <si>
    <t>44051</t>
  </si>
  <si>
    <t>44052</t>
  </si>
  <si>
    <t>44071</t>
  </si>
  <si>
    <t>44072</t>
  </si>
  <si>
    <t>44091</t>
  </si>
  <si>
    <t>44092</t>
  </si>
  <si>
    <t>44093</t>
  </si>
  <si>
    <t>Certification of Official Documents Fees</t>
  </si>
  <si>
    <t>44111</t>
  </si>
  <si>
    <t>Tourism Services Classification Fees</t>
  </si>
  <si>
    <t>44112</t>
  </si>
  <si>
    <t>Hotel Service Fees</t>
  </si>
  <si>
    <t>44131</t>
  </si>
  <si>
    <t>44132</t>
  </si>
  <si>
    <t>44151</t>
  </si>
  <si>
    <t>Design &amp; Measurement Fees</t>
  </si>
  <si>
    <t>44152</t>
  </si>
  <si>
    <t>Design &amp; Trademark Fees</t>
  </si>
  <si>
    <t>44153</t>
  </si>
  <si>
    <t>Trademarks &amp; Commercial Reg. Amend. Fees</t>
  </si>
  <si>
    <t>44172</t>
  </si>
  <si>
    <t>Entrance Permit Fees</t>
  </si>
  <si>
    <t>44191</t>
  </si>
  <si>
    <t>44211</t>
  </si>
  <si>
    <t>44212</t>
  </si>
  <si>
    <t>Vedio Sales Distribution Rights</t>
  </si>
  <si>
    <t>44901</t>
  </si>
  <si>
    <t>Accounting Authority Fees</t>
  </si>
  <si>
    <t>44904</t>
  </si>
  <si>
    <t>Ship Arrival and Departure Permit Fees</t>
  </si>
  <si>
    <t>44905</t>
  </si>
  <si>
    <t>Lawyer &amp; Pilgrim Contractors Permit</t>
  </si>
  <si>
    <t>44908</t>
  </si>
  <si>
    <t>41011</t>
  </si>
  <si>
    <t>Hospital Private Room Charges</t>
  </si>
  <si>
    <t>41012</t>
  </si>
  <si>
    <t>Primary Health Care Charges</t>
  </si>
  <si>
    <t>41013</t>
  </si>
  <si>
    <t>General Health Care Charges</t>
  </si>
  <si>
    <t>41014</t>
  </si>
  <si>
    <t>Special Medical Services Charges</t>
  </si>
  <si>
    <t>41015</t>
  </si>
  <si>
    <t>41016</t>
  </si>
  <si>
    <t>Limited Private Practice Charges</t>
  </si>
  <si>
    <t>41017</t>
  </si>
  <si>
    <t>Out-Patient Charges</t>
  </si>
  <si>
    <t>41018</t>
  </si>
  <si>
    <t>Medical Commission Fees</t>
  </si>
  <si>
    <t>41019</t>
  </si>
  <si>
    <t>41020</t>
  </si>
  <si>
    <t>Pre-employment Medical Examination Fees</t>
  </si>
  <si>
    <t>41021</t>
  </si>
  <si>
    <t>Registration of College for Health Sciences</t>
  </si>
  <si>
    <t>41023</t>
  </si>
  <si>
    <t>X-Ray Fees</t>
  </si>
  <si>
    <t>41024</t>
  </si>
  <si>
    <t>Lab. Fees</t>
  </si>
  <si>
    <t>41025</t>
  </si>
  <si>
    <t>Operations Fees</t>
  </si>
  <si>
    <t>41026</t>
  </si>
  <si>
    <t>Maternity Services</t>
  </si>
  <si>
    <t>41031</t>
  </si>
  <si>
    <t>Parcel Fees</t>
  </si>
  <si>
    <t>41032</t>
  </si>
  <si>
    <t>41033</t>
  </si>
  <si>
    <t>41034</t>
  </si>
  <si>
    <t>Stamp Sales</t>
  </si>
  <si>
    <t>41035</t>
  </si>
  <si>
    <t>41052</t>
  </si>
  <si>
    <t>Harbor Services Charges</t>
  </si>
  <si>
    <t>41055</t>
  </si>
  <si>
    <t>41071</t>
  </si>
  <si>
    <t>41072</t>
  </si>
  <si>
    <t>41073</t>
  </si>
  <si>
    <t>Overflying Fees</t>
  </si>
  <si>
    <t>41091</t>
  </si>
  <si>
    <t>41111</t>
  </si>
  <si>
    <t>Vehicle Parking Fees</t>
  </si>
  <si>
    <t>41112</t>
  </si>
  <si>
    <t>41151</t>
  </si>
  <si>
    <t>Advertisement Sales</t>
  </si>
  <si>
    <t>41171</t>
  </si>
  <si>
    <t>41212</t>
  </si>
  <si>
    <t>Subscriptions to Training Programmes</t>
  </si>
  <si>
    <t>41231</t>
  </si>
  <si>
    <t>Water Wells Drilling Income</t>
  </si>
  <si>
    <t>41232</t>
  </si>
  <si>
    <t>Land Survey Charges</t>
  </si>
  <si>
    <t>41901</t>
  </si>
  <si>
    <t>Issue of Certificate Charges</t>
  </si>
  <si>
    <t>41902</t>
  </si>
  <si>
    <t>Examination Charges</t>
  </si>
  <si>
    <t>40111</t>
  </si>
  <si>
    <t>Agricultural Product Sales</t>
  </si>
  <si>
    <t>40112</t>
  </si>
  <si>
    <t>Animal Product Sale</t>
  </si>
  <si>
    <t>40131</t>
  </si>
  <si>
    <t>40132</t>
  </si>
  <si>
    <t>40133</t>
  </si>
  <si>
    <t>Book Sales</t>
  </si>
  <si>
    <t>40134</t>
  </si>
  <si>
    <t>Magazines &amp; Newspaper Sales</t>
  </si>
  <si>
    <t>40135</t>
  </si>
  <si>
    <t>40136</t>
  </si>
  <si>
    <t>40151</t>
  </si>
  <si>
    <t>40914</t>
  </si>
  <si>
    <t>45011</t>
  </si>
  <si>
    <t>Shares Dividends and Capital Income</t>
  </si>
  <si>
    <t>45501</t>
  </si>
  <si>
    <t>Interest of Deposits &amp; Bank Accounts</t>
  </si>
  <si>
    <t>46011</t>
  </si>
  <si>
    <t>46021</t>
  </si>
  <si>
    <t>Industrial Estates Rent</t>
  </si>
  <si>
    <t>46031</t>
  </si>
  <si>
    <t>Houses &amp; Building Rents</t>
  </si>
  <si>
    <t>46041</t>
  </si>
  <si>
    <t>46051</t>
  </si>
  <si>
    <t>Galleries &amp; Theaters Rents</t>
  </si>
  <si>
    <t>46071</t>
  </si>
  <si>
    <t>46081</t>
  </si>
  <si>
    <t>Exhibition Rents</t>
  </si>
  <si>
    <t>45103</t>
  </si>
  <si>
    <t>Government Concessions</t>
  </si>
  <si>
    <t>5</t>
  </si>
  <si>
    <t>47011</t>
  </si>
  <si>
    <t>External Grant Income</t>
  </si>
  <si>
    <t>6</t>
  </si>
  <si>
    <t>48011</t>
  </si>
  <si>
    <t>Income on Sale of Equipment Capital Assets</t>
  </si>
  <si>
    <t>48012</t>
  </si>
  <si>
    <t>Income on Sale of Materials Capital Assets</t>
  </si>
  <si>
    <t>48013</t>
  </si>
  <si>
    <t>Income on Sale of Apparatus Capital Assets</t>
  </si>
  <si>
    <t>48014</t>
  </si>
  <si>
    <t>Income on Sale of Vehicles Capital Assets</t>
  </si>
  <si>
    <t>48015</t>
  </si>
  <si>
    <t>Income on Sale of Furniture Capital Assets</t>
  </si>
  <si>
    <t>48501</t>
  </si>
  <si>
    <t>Income on Auction Sales of Capital Assets</t>
  </si>
  <si>
    <t>7</t>
  </si>
  <si>
    <t>49011</t>
  </si>
  <si>
    <t>49021</t>
  </si>
  <si>
    <t>Penalties (Delay in Works Execution)</t>
  </si>
  <si>
    <t>49031</t>
  </si>
  <si>
    <t>49051</t>
  </si>
  <si>
    <t>Vehicle Towing Fees</t>
  </si>
  <si>
    <t>49052</t>
  </si>
  <si>
    <t>Traffic Accident &amp; Report Fees</t>
  </si>
  <si>
    <t>49061</t>
  </si>
  <si>
    <t>31012</t>
  </si>
  <si>
    <t>Adjustments to Prior Years Results</t>
  </si>
  <si>
    <t>49901</t>
  </si>
  <si>
    <t>49902</t>
  </si>
  <si>
    <t>49903</t>
  </si>
  <si>
    <t>Variance of Revenue Stamp Sales</t>
  </si>
  <si>
    <t>49906</t>
  </si>
  <si>
    <t>Other Institutions Revenues</t>
  </si>
  <si>
    <t>49999</t>
  </si>
  <si>
    <t>Unclassified Revenue</t>
  </si>
  <si>
    <t>Additional Budget</t>
  </si>
  <si>
    <t>Custom Affairs</t>
  </si>
  <si>
    <t>Tenders &amp; Auctions Board</t>
  </si>
  <si>
    <t>King Hamad Hospital</t>
  </si>
  <si>
    <t>Districts</t>
  </si>
  <si>
    <t>E. Government Authority</t>
  </si>
  <si>
    <t>Quality Assurance Authority</t>
  </si>
  <si>
    <t>Issa Award For Human Sciences</t>
  </si>
  <si>
    <t>Contribution to GCC</t>
  </si>
  <si>
    <t>Future Generation Reserve</t>
  </si>
  <si>
    <t>Retiree Financial Support</t>
  </si>
  <si>
    <t>Risk Financing</t>
  </si>
  <si>
    <t>Programme for Early Retirement Scheme</t>
  </si>
  <si>
    <t>Govt Unemployment Insurance Share</t>
  </si>
  <si>
    <t>Reduce Cost of Living Burden</t>
  </si>
  <si>
    <t>Council of Representatives' Elections Executive Committee</t>
  </si>
  <si>
    <t>Bahrain Institute For Political Development</t>
  </si>
  <si>
    <t>Housing Programme-Rent Allowance</t>
  </si>
  <si>
    <t>Labour Market Regulatory Authority</t>
  </si>
  <si>
    <t>Bahrain Institute of Public Administration</t>
  </si>
  <si>
    <t>Bahrain Center for Strategic International and Energy studies</t>
  </si>
  <si>
    <t xml:space="preserve">   Treasyry Bills</t>
  </si>
  <si>
    <t xml:space="preserve">   AL-Salam Islamic Securities</t>
  </si>
  <si>
    <t xml:space="preserve">   Islamic Leasing Securities</t>
  </si>
  <si>
    <t xml:space="preserve">   Government Local Development Bonds</t>
  </si>
  <si>
    <t xml:space="preserve">   Other Local Loans</t>
  </si>
  <si>
    <t xml:space="preserve">   Development Funds Loans</t>
  </si>
  <si>
    <t xml:space="preserve">   International Islamic Leasing Securities</t>
  </si>
  <si>
    <t xml:space="preserve">   International Government Development Bonds</t>
  </si>
  <si>
    <t>Foreign Loans</t>
  </si>
  <si>
    <t>H.H. Prime Minister Court</t>
  </si>
  <si>
    <t>Ministry of  Housing</t>
  </si>
  <si>
    <t>60011</t>
  </si>
  <si>
    <t>60021</t>
  </si>
  <si>
    <t>61011</t>
  </si>
  <si>
    <t>61021</t>
  </si>
  <si>
    <t>61022</t>
  </si>
  <si>
    <t>61031</t>
  </si>
  <si>
    <t>61032</t>
  </si>
  <si>
    <t>61034</t>
  </si>
  <si>
    <t>61035</t>
  </si>
  <si>
    <t>61036</t>
  </si>
  <si>
    <t>61038</t>
  </si>
  <si>
    <t>61043</t>
  </si>
  <si>
    <t>61044</t>
  </si>
  <si>
    <t>61991</t>
  </si>
  <si>
    <t>61041</t>
  </si>
  <si>
    <t>61042</t>
  </si>
  <si>
    <t>61051</t>
  </si>
  <si>
    <t>61052</t>
  </si>
  <si>
    <t>62011</t>
  </si>
  <si>
    <t>62012</t>
  </si>
  <si>
    <t>62021</t>
  </si>
  <si>
    <t>62024</t>
  </si>
  <si>
    <t>74021</t>
  </si>
  <si>
    <t>61059</t>
  </si>
  <si>
    <t>61992</t>
  </si>
  <si>
    <t>64021</t>
  </si>
  <si>
    <t>64022</t>
  </si>
  <si>
    <t>63011</t>
  </si>
  <si>
    <t>63012</t>
  </si>
  <si>
    <t>63013</t>
  </si>
  <si>
    <t>63014</t>
  </si>
  <si>
    <t>75031</t>
  </si>
  <si>
    <t>75033</t>
  </si>
  <si>
    <t>8</t>
  </si>
  <si>
    <t>65041</t>
  </si>
  <si>
    <t>65042</t>
  </si>
  <si>
    <t>62022</t>
  </si>
  <si>
    <t>62023</t>
  </si>
  <si>
    <t>62031</t>
  </si>
  <si>
    <t>62041</t>
  </si>
  <si>
    <t>62042</t>
  </si>
  <si>
    <t>68021</t>
  </si>
  <si>
    <t>66011</t>
  </si>
  <si>
    <t>66021</t>
  </si>
  <si>
    <t>66031</t>
  </si>
  <si>
    <t>66032</t>
  </si>
  <si>
    <t>66033</t>
  </si>
  <si>
    <t>67011</t>
  </si>
  <si>
    <t>69011</t>
  </si>
  <si>
    <t>69021</t>
  </si>
  <si>
    <t>69039</t>
  </si>
  <si>
    <t>70011</t>
  </si>
  <si>
    <t>70012</t>
  </si>
  <si>
    <t>70014</t>
  </si>
  <si>
    <t>70021</t>
  </si>
  <si>
    <t>70022</t>
  </si>
  <si>
    <t>70023</t>
  </si>
  <si>
    <t>70024</t>
  </si>
  <si>
    <t>70031</t>
  </si>
  <si>
    <t>70032</t>
  </si>
  <si>
    <t>70039</t>
  </si>
  <si>
    <t>65011</t>
  </si>
  <si>
    <t>67029</t>
  </si>
  <si>
    <t>71011</t>
  </si>
  <si>
    <t>71012</t>
  </si>
  <si>
    <t>71021</t>
  </si>
  <si>
    <t>71031</t>
  </si>
  <si>
    <t>71032</t>
  </si>
  <si>
    <t>72019</t>
  </si>
  <si>
    <t>72021</t>
  </si>
  <si>
    <t>72022</t>
  </si>
  <si>
    <t>72023</t>
  </si>
  <si>
    <t>72024</t>
  </si>
  <si>
    <t>72031</t>
  </si>
  <si>
    <t>65031</t>
  </si>
  <si>
    <t>68011</t>
  </si>
  <si>
    <t>68031</t>
  </si>
  <si>
    <t>73059</t>
  </si>
  <si>
    <t>81991</t>
  </si>
  <si>
    <t>81992</t>
  </si>
  <si>
    <t>81995</t>
  </si>
  <si>
    <t>99991</t>
  </si>
  <si>
    <t>99993</t>
  </si>
  <si>
    <t>75011</t>
  </si>
  <si>
    <t>75019</t>
  </si>
  <si>
    <t>75021</t>
  </si>
  <si>
    <t>75022</t>
  </si>
  <si>
    <t>75023</t>
  </si>
  <si>
    <t>75024</t>
  </si>
  <si>
    <t>75025</t>
  </si>
  <si>
    <t>75026</t>
  </si>
  <si>
    <t>75029</t>
  </si>
  <si>
    <t>75032</t>
  </si>
  <si>
    <t>75041</t>
  </si>
  <si>
    <t>75051</t>
  </si>
  <si>
    <t>75991</t>
  </si>
  <si>
    <t>75999</t>
  </si>
  <si>
    <t>99013</t>
  </si>
  <si>
    <t>99042</t>
  </si>
  <si>
    <t>99995</t>
  </si>
  <si>
    <t>74011</t>
  </si>
  <si>
    <t>74012</t>
  </si>
  <si>
    <t>74013</t>
  </si>
  <si>
    <t>74023</t>
  </si>
  <si>
    <t>74991</t>
  </si>
  <si>
    <t>75061</t>
  </si>
  <si>
    <t>75062</t>
  </si>
  <si>
    <t>75063</t>
  </si>
  <si>
    <t>75064</t>
  </si>
  <si>
    <t>75071</t>
  </si>
  <si>
    <t>75072</t>
  </si>
  <si>
    <t>75073</t>
  </si>
  <si>
    <t>9</t>
  </si>
  <si>
    <t>99994</t>
  </si>
  <si>
    <t>17012</t>
  </si>
  <si>
    <t>17022</t>
  </si>
  <si>
    <t>17032</t>
  </si>
  <si>
    <t>17042</t>
  </si>
  <si>
    <t>17072</t>
  </si>
  <si>
    <t>17082</t>
  </si>
  <si>
    <t>17092</t>
  </si>
  <si>
    <t>17102</t>
  </si>
  <si>
    <t>17052</t>
  </si>
  <si>
    <t>17053</t>
  </si>
  <si>
    <t>17054</t>
  </si>
  <si>
    <t>17062</t>
  </si>
  <si>
    <t>17112</t>
  </si>
  <si>
    <t>17122</t>
  </si>
  <si>
    <t>17132</t>
  </si>
  <si>
    <t>17142</t>
  </si>
  <si>
    <t>17152</t>
  </si>
  <si>
    <t>17162</t>
  </si>
  <si>
    <t>17172</t>
  </si>
  <si>
    <t>17182</t>
  </si>
  <si>
    <t>17902</t>
  </si>
  <si>
    <t>19002</t>
  </si>
  <si>
    <t>19101</t>
  </si>
  <si>
    <t>19103</t>
  </si>
  <si>
    <t>19111</t>
  </si>
  <si>
    <t>19112</t>
  </si>
  <si>
    <t>19113</t>
  </si>
  <si>
    <t>19121</t>
  </si>
  <si>
    <t>19131</t>
  </si>
  <si>
    <t>19132</t>
  </si>
  <si>
    <t>98011</t>
  </si>
  <si>
    <t>98101</t>
  </si>
  <si>
    <t>98103</t>
  </si>
  <si>
    <t>98111</t>
  </si>
  <si>
    <t>98112</t>
  </si>
  <si>
    <t>98113</t>
  </si>
  <si>
    <t>98121</t>
  </si>
  <si>
    <t>98131</t>
  </si>
  <si>
    <t>98132</t>
  </si>
  <si>
    <t>78012</t>
  </si>
  <si>
    <t>78013</t>
  </si>
  <si>
    <t>78021</t>
  </si>
  <si>
    <t>78022</t>
  </si>
  <si>
    <t>78023</t>
  </si>
  <si>
    <t>78024</t>
  </si>
  <si>
    <t>78031</t>
  </si>
  <si>
    <t>78034</t>
  </si>
  <si>
    <t>78041</t>
  </si>
  <si>
    <t>78042</t>
  </si>
  <si>
    <t>78043</t>
  </si>
  <si>
    <t>78051</t>
  </si>
  <si>
    <t>78052</t>
  </si>
  <si>
    <t>78053</t>
  </si>
  <si>
    <t>78054</t>
  </si>
  <si>
    <t>78032</t>
  </si>
  <si>
    <t>78033</t>
  </si>
  <si>
    <t>78035</t>
  </si>
  <si>
    <t>78036</t>
  </si>
  <si>
    <t>78044</t>
  </si>
  <si>
    <t>78045</t>
  </si>
  <si>
    <t>78046</t>
  </si>
  <si>
    <t>78047</t>
  </si>
  <si>
    <t>78998</t>
  </si>
  <si>
    <t>78999</t>
  </si>
  <si>
    <t>78048</t>
  </si>
  <si>
    <t>78091</t>
  </si>
  <si>
    <t>78092</t>
  </si>
  <si>
    <t>78093</t>
  </si>
  <si>
    <t>78094</t>
  </si>
  <si>
    <t>78111</t>
  </si>
  <si>
    <t>78112</t>
  </si>
  <si>
    <t>81536</t>
  </si>
  <si>
    <t>81537</t>
  </si>
  <si>
    <t>81901</t>
  </si>
  <si>
    <t>81902</t>
  </si>
  <si>
    <t>88889</t>
  </si>
  <si>
    <t>80021</t>
  </si>
  <si>
    <t>80022</t>
  </si>
  <si>
    <t>80023</t>
  </si>
  <si>
    <t>80024</t>
  </si>
  <si>
    <t>80025</t>
  </si>
  <si>
    <t>80026</t>
  </si>
  <si>
    <t>80029</t>
  </si>
  <si>
    <t>80011</t>
  </si>
  <si>
    <t>80012</t>
  </si>
  <si>
    <t>80013</t>
  </si>
  <si>
    <t>80014</t>
  </si>
  <si>
    <t>80016</t>
  </si>
  <si>
    <t>81031</t>
  </si>
  <si>
    <t>81032</t>
  </si>
  <si>
    <t>81033</t>
  </si>
  <si>
    <t>81012</t>
  </si>
  <si>
    <t>81013</t>
  </si>
  <si>
    <t>81014</t>
  </si>
  <si>
    <t>81015</t>
  </si>
  <si>
    <t>81017</t>
  </si>
  <si>
    <t>81018</t>
  </si>
  <si>
    <t>81999</t>
  </si>
  <si>
    <t>81021</t>
  </si>
  <si>
    <t>Car &amp; Transport Allowance</t>
  </si>
  <si>
    <t>On Call Allowance (Consultant-Doctor)</t>
  </si>
  <si>
    <t>Dedicated Govt Practice Allowance (Consultant-Doct</t>
  </si>
  <si>
    <t>Air Navigation Allowance</t>
  </si>
  <si>
    <t>Housing Cost</t>
  </si>
  <si>
    <t>Special Allowance</t>
  </si>
  <si>
    <t>Other Allowances</t>
  </si>
  <si>
    <t>Expatriate Inducements</t>
  </si>
  <si>
    <t>Recruitment, Termination and Leave Cost</t>
  </si>
  <si>
    <t>Academic Entitlements</t>
  </si>
  <si>
    <t>Books and Stationery (Training)</t>
  </si>
  <si>
    <t>Training Allowances</t>
  </si>
  <si>
    <t>Travel Costs</t>
  </si>
  <si>
    <t>Government Share in Pension Scheme</t>
  </si>
  <si>
    <t>Govt Pension Share for Bahraini Military Persons</t>
  </si>
  <si>
    <t>Govt Incentives for Non- Bahraini Military Persons</t>
  </si>
  <si>
    <t>Supply of Contract Labor</t>
  </si>
  <si>
    <t>Overseas Conferences and Missions</t>
  </si>
  <si>
    <t>Official Business Visit</t>
  </si>
  <si>
    <t>Internal Sports Tournament</t>
  </si>
  <si>
    <t>External Sports Tournament</t>
  </si>
  <si>
    <t>Telephone Installation and Usage Charges</t>
  </si>
  <si>
    <t>Intercom Equipment</t>
  </si>
  <si>
    <t>Postage Charges.</t>
  </si>
  <si>
    <t>Desalinated and Artesian Water Costs</t>
  </si>
  <si>
    <t>Electricity Supply and Usage Costs</t>
  </si>
  <si>
    <t>Operating Lease</t>
  </si>
  <si>
    <t>Vehicles Including Trucks Rental</t>
  </si>
  <si>
    <t>Tools and Heavy Machinery Rental</t>
  </si>
  <si>
    <t>Instruments and Equipment Rental</t>
  </si>
  <si>
    <t>Cleaning of Buildings and Power Stations</t>
  </si>
  <si>
    <t>Transportation and Freight - Various</t>
  </si>
  <si>
    <t>Insurance for Power and Desalination Stations</t>
  </si>
  <si>
    <t>Insurance on Building &amp; Office Assets</t>
  </si>
  <si>
    <t>Insurance on Machinery and Equipment</t>
  </si>
  <si>
    <t>Insurance on Ships and Planes</t>
  </si>
  <si>
    <t>Subscriptions to Papers and Magazines</t>
  </si>
  <si>
    <t>Subscriptions to Exhibitions, Societies and Clubs</t>
  </si>
  <si>
    <t>Subscriptions to Radio, TV &amp; Press Agencies</t>
  </si>
  <si>
    <t>Guards and Security</t>
  </si>
  <si>
    <t>Fees and Commissions</t>
  </si>
  <si>
    <t>Consultation and Research Costs</t>
  </si>
  <si>
    <t>Outsourcing Cost of Operation &amp; Mgt. of Hosp.</t>
  </si>
  <si>
    <t>Other Miscellaneous Costs &amp; Petty Cash</t>
  </si>
  <si>
    <t>Other Military Expenses</t>
  </si>
  <si>
    <t>Gas for Laboratories and Office Use</t>
  </si>
  <si>
    <t>Lubricants</t>
  </si>
  <si>
    <t>Aircraft Expenses</t>
  </si>
  <si>
    <t>Aircraft Fuel &amp; Oil</t>
  </si>
  <si>
    <t>Garments and Food for Non-Employees</t>
  </si>
  <si>
    <t>Chemical, Insecticides and Detergents</t>
  </si>
  <si>
    <t>Utensils and Miscellaneous Light Equipment</t>
  </si>
  <si>
    <t>Decorating Materials for Special Occasions</t>
  </si>
  <si>
    <t>Other Supplies &amp; Materials</t>
  </si>
  <si>
    <t>Invoice Price Variance</t>
  </si>
  <si>
    <t>Inventory Write 0n/off</t>
  </si>
  <si>
    <t>Average Cost Adjustment</t>
  </si>
  <si>
    <t>Printing and Photocopying Items</t>
  </si>
  <si>
    <t>Maps and Posters</t>
  </si>
  <si>
    <t>Drugs and Medicines</t>
  </si>
  <si>
    <t>Advertising and Informative Programs</t>
  </si>
  <si>
    <t>Television Programmes</t>
  </si>
  <si>
    <t>Furnishing Additions</t>
  </si>
  <si>
    <t>Passenger Vehicles Additions</t>
  </si>
  <si>
    <t>Trucks and Transport Vehicles Additions</t>
  </si>
  <si>
    <t>Special Purpose Vehicles Additions</t>
  </si>
  <si>
    <t>Ships and Marine Equipment Additions</t>
  </si>
  <si>
    <t>Heavy Machinery and Tools Additions</t>
  </si>
  <si>
    <t xml:space="preserve"> Machines &amp; Instruments Additions</t>
  </si>
  <si>
    <t>Motorcycle and Bicycles Additions</t>
  </si>
  <si>
    <t>Computer (CPU) Additions</t>
  </si>
  <si>
    <t>Computer Peripherals Additions</t>
  </si>
  <si>
    <t>Personal Computer Additions</t>
  </si>
  <si>
    <t xml:space="preserve"> System and Application Software Addition</t>
  </si>
  <si>
    <t>Television Equipment Additions</t>
  </si>
  <si>
    <t>Broadcasting Equipment Additions</t>
  </si>
  <si>
    <t>Medical Equipment Additions</t>
  </si>
  <si>
    <t>Wire and Wireless Equipment Additions</t>
  </si>
  <si>
    <t>Photocopiers, Printers &amp; Word Processing Equip Add</t>
  </si>
  <si>
    <t>Agricultural Equipment Additions</t>
  </si>
  <si>
    <t>Air Conditioning and Heating Equipment Additions</t>
  </si>
  <si>
    <t>Fire Extinguishing Equipment Additions</t>
  </si>
  <si>
    <t>Other Equipment Additions</t>
  </si>
  <si>
    <t>Recurrent Asset Additions Clearing In</t>
  </si>
  <si>
    <t>Machines &amp; Equipment-Clearing-In</t>
  </si>
  <si>
    <t>Wireless Equipment-Clearing-In</t>
  </si>
  <si>
    <t>Air Conditioning Equipment-Clearing-In</t>
  </si>
  <si>
    <t>Medical Equipment-Clearing-In</t>
  </si>
  <si>
    <t>Other Equipment Clearing - Expense</t>
  </si>
  <si>
    <t>Machines &amp; Equipment Clearing - Expense</t>
  </si>
  <si>
    <t>Wireless Equipment Clearing - Expense</t>
  </si>
  <si>
    <t>Air Conditioning Equipment Clearing - Expense</t>
  </si>
  <si>
    <t>Medical Equipment Clearing - Expense</t>
  </si>
  <si>
    <t>Computer Hardware Clearing -  Expense</t>
  </si>
  <si>
    <t>Computer Software Clearing -  Expense</t>
  </si>
  <si>
    <t>Residential Buildings Maintenance</t>
  </si>
  <si>
    <t>Office Buildings Maintenance</t>
  </si>
  <si>
    <t>Passenger Vehicle Maintenance</t>
  </si>
  <si>
    <t>Trucks &amp; Transport Vehicle Maintenance</t>
  </si>
  <si>
    <t>Special Purpose Vehicles Maintenance</t>
  </si>
  <si>
    <t>Motorcycles and Bicycles Maintenance</t>
  </si>
  <si>
    <t>Aircraft and Related Equipment Maintenance</t>
  </si>
  <si>
    <t>Furniture  Maintenance</t>
  </si>
  <si>
    <t>Heavy Machinery &amp; Tools Maintenance</t>
  </si>
  <si>
    <t>Computer (CPU) Maintenance</t>
  </si>
  <si>
    <t>Computer Peripherals Maintenance</t>
  </si>
  <si>
    <t>Personal Computers Maintenance</t>
  </si>
  <si>
    <t>System and Application Software Maintenance</t>
  </si>
  <si>
    <t>Television Equipment Maintenance</t>
  </si>
  <si>
    <t>Broadcasting Equipment Maintenance</t>
  </si>
  <si>
    <t>Medical Equipment Maintenance</t>
  </si>
  <si>
    <t>Agricultural Equipment Maintenance</t>
  </si>
  <si>
    <t>Wire and Wireless Equipment Maintenance</t>
  </si>
  <si>
    <t>Photocopiers, Printers and Word Proc Equip Maint</t>
  </si>
  <si>
    <t>Air Conditioning and Heating Equipment Maintenance</t>
  </si>
  <si>
    <t>Fire Extinguishing Equipment Maintenance</t>
  </si>
  <si>
    <t>Other Equipment Maintenance</t>
  </si>
  <si>
    <t>Public Water Distribution  Maintenance</t>
  </si>
  <si>
    <t>Water Production Plants  Maintenance</t>
  </si>
  <si>
    <t>Public Power Distribution  Maintenance</t>
  </si>
  <si>
    <t>Power Houses &amp; Sub-Stations  Maintenance</t>
  </si>
  <si>
    <t>Runways Maintenance (Planes) Maintenance</t>
  </si>
  <si>
    <t>National Commission for Childhood</t>
  </si>
  <si>
    <t>High Committee for Disable Affairs</t>
  </si>
  <si>
    <t>Local Transfers Payroll</t>
  </si>
  <si>
    <t>Saudi Development Fund Interest</t>
  </si>
  <si>
    <t>Abu Dhabi Fund for Economic Development Interest</t>
  </si>
  <si>
    <t>Arab Fund - Economic &amp; Social Development Interest</t>
  </si>
  <si>
    <t>Kuwait Fund for Arab Economic Development Interest</t>
  </si>
  <si>
    <t>Islamic Fund - Interest</t>
  </si>
  <si>
    <t>Interest Int. Issue - Islamic L. Sec.</t>
  </si>
  <si>
    <t>Other External Loans Interest</t>
  </si>
  <si>
    <t>Interest on Development Bonds</t>
  </si>
  <si>
    <t>Interest - Others</t>
  </si>
  <si>
    <t>AL-Salam Islamic Security Interest</t>
  </si>
  <si>
    <t>Interest on Islamic Leasing Security</t>
  </si>
  <si>
    <t>Flour Subsidy</t>
  </si>
  <si>
    <t>Lamb and Beef Subsidy</t>
  </si>
  <si>
    <t>Chicken Subsidy</t>
  </si>
  <si>
    <t>Grants to Overseas Student Clubs</t>
  </si>
  <si>
    <t>Grants to the General Committee of Bahrain Workers</t>
  </si>
  <si>
    <t>Other Grants</t>
  </si>
  <si>
    <t>5,4,2</t>
  </si>
  <si>
    <t>5,4</t>
  </si>
  <si>
    <t>5,4,3</t>
  </si>
  <si>
    <t>9,8,6</t>
  </si>
  <si>
    <t>9,8,7,6,3</t>
  </si>
  <si>
    <t>11,6,3</t>
  </si>
  <si>
    <t>Surplus(Deficit) in Budget</t>
  </si>
  <si>
    <t>Finance Minister</t>
  </si>
  <si>
    <t>10- Transferred Budget Expenditures</t>
  </si>
  <si>
    <t>Government Entity</t>
  </si>
  <si>
    <t xml:space="preserve">Budget </t>
  </si>
  <si>
    <t xml:space="preserve">Actual </t>
  </si>
  <si>
    <t>Food Support</t>
  </si>
  <si>
    <t>Retentions, Forwarded budgets, and Other Commitments</t>
  </si>
  <si>
    <t>Inventory</t>
  </si>
  <si>
    <t>Sale of Assets</t>
  </si>
  <si>
    <t>Net Cash Flow form Investment Activities</t>
  </si>
  <si>
    <t xml:space="preserve"> Cash Flow form Investment Activities</t>
  </si>
  <si>
    <t xml:space="preserve"> Cash Flow form Financing Activities</t>
  </si>
  <si>
    <t>Loans Received</t>
  </si>
  <si>
    <t xml:space="preserve"> Net Cash Flow form Financing Activities</t>
  </si>
  <si>
    <t>Net Increase/Decrease in Cash</t>
  </si>
  <si>
    <t>Payments</t>
  </si>
  <si>
    <t>Receipts</t>
  </si>
  <si>
    <t xml:space="preserve"> Cash Flow form Operating  Activities</t>
  </si>
  <si>
    <t xml:space="preserve"> Net Cash Flow form Operating  Activities</t>
  </si>
  <si>
    <t>Capital Assets</t>
  </si>
  <si>
    <t>Teachers' College (University of Bahrain)</t>
  </si>
  <si>
    <t>Social Insurance Public Authroity</t>
  </si>
  <si>
    <t>Government Supports</t>
  </si>
  <si>
    <t>Royal Charity Organization</t>
  </si>
  <si>
    <t>Electricity &amp; Water Authority</t>
  </si>
  <si>
    <t>15,7,6</t>
  </si>
  <si>
    <t>16,6</t>
  </si>
  <si>
    <t>Goods &amp; Services</t>
  </si>
  <si>
    <t>Fines &amp; Mis.</t>
  </si>
  <si>
    <t>Carried Forward Budget from Prior Years</t>
  </si>
  <si>
    <t>Repayment of Loan Interest</t>
  </si>
  <si>
    <t>Contributions to United Nations</t>
  </si>
  <si>
    <t>Other Estimates</t>
  </si>
  <si>
    <t>Reserve Account (3%)</t>
  </si>
  <si>
    <t>Government Entities with Attached &amp; Independent budgets</t>
  </si>
  <si>
    <t>Contributions to International Organizations</t>
  </si>
  <si>
    <t>Distributed Dividends (Oil &amp; Gas Holding Co.)</t>
  </si>
  <si>
    <t>Loans Repayment</t>
  </si>
  <si>
    <t>Appendix 3:  Accrued Expenses</t>
  </si>
  <si>
    <t>Appendix 1: Statement of Receipts &amp; Payments</t>
  </si>
  <si>
    <t>Appendix 2: Account Payable</t>
  </si>
  <si>
    <t>Advance payment and payment of payables</t>
  </si>
  <si>
    <t>Secretariat of the Supreme Council for Youth and Sports</t>
  </si>
  <si>
    <t>Bahrain Stock Exchange Company</t>
  </si>
  <si>
    <t>National Foundation for Human Rights</t>
  </si>
  <si>
    <t>Issa Cultural Centre</t>
  </si>
  <si>
    <t>housing Programme-Reduce the premium housing</t>
  </si>
  <si>
    <t>Palace Gudaibiya</t>
  </si>
  <si>
    <t>General Organization for maritime ports</t>
  </si>
  <si>
    <t>Sec</t>
  </si>
  <si>
    <t>41905</t>
  </si>
  <si>
    <t>News and Media Services</t>
  </si>
  <si>
    <t>Itm</t>
  </si>
  <si>
    <t>5- Revenue By Chapter, Section, And Item</t>
  </si>
  <si>
    <t>61012</t>
  </si>
  <si>
    <t>Standard of Living Improvement</t>
  </si>
  <si>
    <t>69026</t>
  </si>
  <si>
    <t>Arrears of electricity &amp; water consumption</t>
  </si>
  <si>
    <t>72025</t>
  </si>
  <si>
    <t>Other Subscriptions</t>
  </si>
  <si>
    <t>75035</t>
  </si>
  <si>
    <t>Food for Non-Employees (non-stock)</t>
  </si>
  <si>
    <t>75042</t>
  </si>
  <si>
    <t>Chemicals,Insecticides and Detergents (non-stock</t>
  </si>
  <si>
    <t>75065</t>
  </si>
  <si>
    <t>Drugs and Medicines (non-stock)</t>
  </si>
  <si>
    <t>75066</t>
  </si>
  <si>
    <t>Surgical Materials (non-stock)</t>
  </si>
  <si>
    <t>75067</t>
  </si>
  <si>
    <t>X-ray Materials (non-stock)</t>
  </si>
  <si>
    <t>75068</t>
  </si>
  <si>
    <t>Laboratory Materials (non-stock)</t>
  </si>
  <si>
    <t>19102</t>
  </si>
  <si>
    <t>Vehicles Clearing-In</t>
  </si>
  <si>
    <t>78017</t>
  </si>
  <si>
    <t>Office Building Maintenance (non-stock)</t>
  </si>
  <si>
    <t>78037</t>
  </si>
  <si>
    <t>Medical Equipment Maintenance (non-stock</t>
  </si>
  <si>
    <t>80017</t>
  </si>
  <si>
    <t>Int. Islamic Leasing Sec. No. 2 Interest</t>
  </si>
  <si>
    <t>80027</t>
  </si>
  <si>
    <t>Qatar Dev. Fund-Interest</t>
  </si>
  <si>
    <t>80043</t>
  </si>
  <si>
    <t>New Int.Dev.Bonds-Interest</t>
  </si>
  <si>
    <t>81019</t>
  </si>
  <si>
    <t>Improve the Standard of Living of Pensioners</t>
  </si>
  <si>
    <t>81043</t>
  </si>
  <si>
    <t>Gas Subsidy - E W A</t>
  </si>
  <si>
    <t>Ac</t>
  </si>
  <si>
    <t>Ch</t>
  </si>
  <si>
    <t>Actual  2012</t>
  </si>
  <si>
    <t>Minister of State for Information Affairs</t>
  </si>
  <si>
    <t xml:space="preserve"> Minister of state for Follow-Up</t>
  </si>
  <si>
    <t>Amounts received for the benefit of others</t>
  </si>
  <si>
    <t>food subsidy</t>
  </si>
  <si>
    <t xml:space="preserve">Council of Representatives' </t>
  </si>
  <si>
    <t>General Secretariat of the Supreme Defense Council</t>
  </si>
  <si>
    <t>Bahrain International Airshow</t>
  </si>
  <si>
    <t>National Authority for regulating the professions and health services</t>
  </si>
  <si>
    <t>Social Security Fund</t>
  </si>
  <si>
    <t>IT- IT Training Entitlements</t>
  </si>
  <si>
    <t>IT- Other IT Allowances</t>
  </si>
  <si>
    <t>IT- IT Travel Costs</t>
  </si>
  <si>
    <t>Operational Services - Rent/Lease Agreement - IT</t>
  </si>
  <si>
    <t>Incentives for Non-Employees</t>
  </si>
  <si>
    <t>99012</t>
  </si>
  <si>
    <t>Rate Variance Gain/Loss</t>
  </si>
  <si>
    <t>91001</t>
  </si>
  <si>
    <t>Prior Year Expenditures Adjustments</t>
  </si>
  <si>
    <t>9- Recurrent Expenditures By Chapters, Sections, and Items</t>
  </si>
  <si>
    <t>44016</t>
  </si>
  <si>
    <t>CONSUITANCY SERVICES FEES</t>
  </si>
  <si>
    <t>49907</t>
  </si>
  <si>
    <t>Operation Surplus</t>
  </si>
  <si>
    <t>49908</t>
  </si>
  <si>
    <t>Budget Surplus</t>
  </si>
  <si>
    <t>Court of H.R.H Prime Minister</t>
  </si>
  <si>
    <t>Ministry of Defence</t>
  </si>
  <si>
    <t>Min. of Munc. Aff. &amp; Urban Planning</t>
  </si>
  <si>
    <t>Ministry of Labour</t>
  </si>
  <si>
    <t>General Organisation for Youth &amp; Sports</t>
  </si>
  <si>
    <t>Rashed Club for Eq&amp;Ho Racing</t>
  </si>
  <si>
    <t>Minister of State of Follow-Up Affairs</t>
  </si>
  <si>
    <t>Ministry of Commerce &amp; Industry (Commerce)</t>
  </si>
  <si>
    <t>Min of Electricity &amp; Water Aff-40</t>
  </si>
  <si>
    <t>The Supreme Council for the Environment</t>
  </si>
  <si>
    <t>Mohd Bin Khalifa Al Khalifa Cardiac Center</t>
  </si>
  <si>
    <t>Ministry of Transportation Affairs-48</t>
  </si>
  <si>
    <t>Ministry of State for Information Affairs-55</t>
  </si>
  <si>
    <t>Ministry of Human Rights Affairs-58</t>
  </si>
  <si>
    <t>Tender &amp; Auctions Board-59</t>
  </si>
  <si>
    <t>Information Affairs Authority</t>
  </si>
  <si>
    <t>Ministry of Culture</t>
  </si>
  <si>
    <t>Ministry of State for Cabinet Affairs</t>
  </si>
  <si>
    <t>Central Informatics Organisation</t>
  </si>
  <si>
    <t>Youth&amp;Sport High Counsil-75</t>
  </si>
  <si>
    <t>Land Registration Bureau</t>
  </si>
  <si>
    <t>Ministry of State for Information Affairs</t>
  </si>
  <si>
    <t>Ministry of Transportation Affairs</t>
  </si>
  <si>
    <t>Min of Electricity &amp; Water Aff</t>
  </si>
  <si>
    <t>Ministry of Human Rights Affairs</t>
  </si>
  <si>
    <t>Youth&amp;Sport High Counsil</t>
  </si>
  <si>
    <t>Min. of Justice &amp; Islamic Aff. AWQAF (Justice Aff.)</t>
  </si>
  <si>
    <t>Min. of State for Shura Council &amp; Rep. Council Aff.</t>
  </si>
  <si>
    <t>Min. of Justice &amp; Islamic Aff. AWQAF (Islamic Aff.)</t>
  </si>
  <si>
    <t>Investments &amp; Properties</t>
  </si>
  <si>
    <t>Ministry of Commerce &amp; Industry</t>
  </si>
  <si>
    <t>High Council for Environment</t>
  </si>
  <si>
    <t>Authority for Information Affairs</t>
  </si>
  <si>
    <t>Min. of Justice &amp; Islamic Affairs - Islamic Affairs</t>
  </si>
  <si>
    <t>Grants &amp; Repayment of Loan Interests</t>
  </si>
  <si>
    <t>Grants &amp; Repayment of Loan Interest</t>
  </si>
  <si>
    <t>Grants &amp; Repayment of Loan Intrests</t>
  </si>
  <si>
    <t>Appendix 4:  Encumbrances By Chapters</t>
  </si>
  <si>
    <t>Appendix 5: Loans</t>
  </si>
  <si>
    <t>Min. of Justice &amp; Islamic Affairs - Justice</t>
  </si>
  <si>
    <t>Ministry of  Culture</t>
  </si>
  <si>
    <t>General Org. For Youth And Sport</t>
  </si>
  <si>
    <t>Minister of state for Human Rights</t>
  </si>
  <si>
    <t>Minister of State for Electricity &amp; Water</t>
  </si>
  <si>
    <t>Min. of Mun. Aff. &amp; Urban Plan.-General Plan. Dir.</t>
  </si>
  <si>
    <t xml:space="preserve"> Government Entity</t>
  </si>
  <si>
    <t>Appendix 6: Credit Facilities</t>
  </si>
  <si>
    <t>Untilized Credit Facilities at the end of the year</t>
  </si>
  <si>
    <t>Actual 2012</t>
  </si>
  <si>
    <t>Utilized Credit</t>
  </si>
  <si>
    <t>Available Credit Facilities</t>
  </si>
  <si>
    <t>For The Year Ended 31 December 2013</t>
  </si>
  <si>
    <t>Budget  2013</t>
  </si>
  <si>
    <t>Actual  2013</t>
  </si>
  <si>
    <t>Office of The First Deputy Prime Minister</t>
  </si>
  <si>
    <t>Supreme Judicial Council</t>
  </si>
  <si>
    <t>Ministry of State of Telecommunication Affairs</t>
  </si>
  <si>
    <t xml:space="preserve">Others </t>
  </si>
  <si>
    <t>Social Insurance Organization</t>
  </si>
  <si>
    <t>`</t>
  </si>
  <si>
    <t>H.H. Deputy Prime Minister</t>
  </si>
  <si>
    <t>H.H. Deputy Prime Minister offices</t>
  </si>
  <si>
    <t>Bahrain Internet Exchange</t>
  </si>
  <si>
    <t>Supreme Council of Health</t>
  </si>
  <si>
    <t>H.H. Deputy Prime Minister Offices</t>
  </si>
  <si>
    <t>61039</t>
  </si>
  <si>
    <t>Nursing Allowance</t>
  </si>
  <si>
    <t>62014</t>
  </si>
  <si>
    <t>IT- Courses Expenses and Tuition Fees for IT</t>
  </si>
  <si>
    <t>74022</t>
  </si>
  <si>
    <t>IT- Cost of Study Materials</t>
  </si>
  <si>
    <t>63015</t>
  </si>
  <si>
    <t>Purchasing Virtual Years Of Service</t>
  </si>
  <si>
    <t>66041</t>
  </si>
  <si>
    <t>IT -Licenses Support -Operating Systems</t>
  </si>
  <si>
    <t>66042</t>
  </si>
  <si>
    <t>IT -Licenses Support -Business Software</t>
  </si>
  <si>
    <t>66043</t>
  </si>
  <si>
    <t>IT -Licenses Support -Productivity Software</t>
  </si>
  <si>
    <t>66046</t>
  </si>
  <si>
    <t>IT- Licenses Support - Secur ity Software</t>
  </si>
  <si>
    <t>66047</t>
  </si>
  <si>
    <t>IT- Licenses Support - IT Management</t>
  </si>
  <si>
    <t>70025</t>
  </si>
  <si>
    <t>IT- Operational Services – Rent/Lease Agreements</t>
  </si>
  <si>
    <t>68012</t>
  </si>
  <si>
    <t>Presents for Non- Employees</t>
  </si>
  <si>
    <t>99043</t>
  </si>
  <si>
    <t>Stock Adjustment</t>
  </si>
  <si>
    <t>19201</t>
  </si>
  <si>
    <t>IT- Hardware Acquisition- Communication</t>
  </si>
  <si>
    <t>19202</t>
  </si>
  <si>
    <t>IT- Hardware Acquisition - Server</t>
  </si>
  <si>
    <t>19203</t>
  </si>
  <si>
    <t>IT- Hardware Acquisition - Storage</t>
  </si>
  <si>
    <t>19204</t>
  </si>
  <si>
    <t>IT- Hardware Acquisition - Security</t>
  </si>
  <si>
    <t>19205</t>
  </si>
  <si>
    <t>IT- Hardware Acquisition - Productivity</t>
  </si>
  <si>
    <t>19206</t>
  </si>
  <si>
    <t>IT- Hardware Acquisition - Supporting</t>
  </si>
  <si>
    <t>19208</t>
  </si>
  <si>
    <t>IT- License Acquisition- Productivity</t>
  </si>
  <si>
    <t>19209</t>
  </si>
  <si>
    <t>IT- License acquisition - Application Infra</t>
  </si>
  <si>
    <t>19212</t>
  </si>
  <si>
    <t>IT- License Acquisition - Security Software</t>
  </si>
  <si>
    <t>98012</t>
  </si>
  <si>
    <t>Asset Expense Consumble - IT</t>
  </si>
  <si>
    <t>19051</t>
  </si>
  <si>
    <t>Television &amp; Broadcasting Equipments</t>
  </si>
  <si>
    <t>19052</t>
  </si>
  <si>
    <t>Office's Equipments</t>
  </si>
  <si>
    <t>19053</t>
  </si>
  <si>
    <t>Agriculture Equipments</t>
  </si>
  <si>
    <t>19054</t>
  </si>
  <si>
    <t>Fire Extinguishing Equipments - Clearing-In</t>
  </si>
  <si>
    <t>19055</t>
  </si>
  <si>
    <t>Air Conditioning &amp; Heating Equipments Clearing-In</t>
  </si>
  <si>
    <t>19056</t>
  </si>
  <si>
    <t>Medical Equipments Clearing-In</t>
  </si>
  <si>
    <t>19057</t>
  </si>
  <si>
    <t>19058</t>
  </si>
  <si>
    <t>Wireless Equipment Clearing-In</t>
  </si>
  <si>
    <t>19062</t>
  </si>
  <si>
    <t>Education Equipment</t>
  </si>
  <si>
    <t>19063</t>
  </si>
  <si>
    <t>Electrical Equipment</t>
  </si>
  <si>
    <t>19064</t>
  </si>
  <si>
    <t>Machinery Equipment</t>
  </si>
  <si>
    <t>19065</t>
  </si>
  <si>
    <t>Sports Equipment</t>
  </si>
  <si>
    <t>19066</t>
  </si>
  <si>
    <t>Other Equipment</t>
  </si>
  <si>
    <t>78011</t>
  </si>
  <si>
    <t>Commercial Building Maintenance</t>
  </si>
  <si>
    <t>78055</t>
  </si>
  <si>
    <t>Operational Services - Maintenance Agreements - IT</t>
  </si>
  <si>
    <t>78205</t>
  </si>
  <si>
    <t>IT- Maintenance - Productivity Hardware</t>
  </si>
  <si>
    <t>78212</t>
  </si>
  <si>
    <t xml:space="preserve"> IT- Security Software Maintenance</t>
  </si>
  <si>
    <t>78213</t>
  </si>
  <si>
    <t>IT- IT Management Software Maintenance</t>
  </si>
  <si>
    <t>81501</t>
  </si>
  <si>
    <t>Bahrain Olympic Committee Transfer</t>
  </si>
  <si>
    <t>40032</t>
  </si>
  <si>
    <t>Gas Sales - Sitra Power Station</t>
  </si>
  <si>
    <t>40034</t>
  </si>
  <si>
    <t>Gas Sales - Riffa Power Station</t>
  </si>
  <si>
    <t>40035</t>
  </si>
  <si>
    <t>Gas Sales - Hidd Power Station</t>
  </si>
  <si>
    <t xml:space="preserve">Government returns from Oil &amp; Gas Holding Company
</t>
  </si>
  <si>
    <t>44041</t>
  </si>
  <si>
    <t>Pharmaceutical Products Licenses &amp; Fees</t>
  </si>
  <si>
    <t>44042</t>
  </si>
  <si>
    <t>Health Facilities Licenses &amp; Fees</t>
  </si>
  <si>
    <t>44043</t>
  </si>
  <si>
    <t>Health Professions Licenses &amp; Fees</t>
  </si>
  <si>
    <t>44171</t>
  </si>
  <si>
    <t>Departure Fees</t>
  </si>
  <si>
    <t>41051</t>
  </si>
  <si>
    <t>Container Handling &amp; Storage Charges</t>
  </si>
  <si>
    <t>41053</t>
  </si>
  <si>
    <t>Port Operation Charges</t>
  </si>
  <si>
    <t>41054</t>
  </si>
  <si>
    <t>Port Administration Service Charges</t>
  </si>
  <si>
    <t>45102</t>
  </si>
  <si>
    <t>Duty Free Shopping Concessions</t>
  </si>
  <si>
    <t>Actual Expenditure</t>
  </si>
  <si>
    <t>Improvement of  Standard of Living for Retirees</t>
  </si>
  <si>
    <t>National Fund for Compensation of Harmed People</t>
  </si>
  <si>
    <t>High Authority for Information</t>
  </si>
  <si>
    <t>Low - Income Families Support</t>
  </si>
  <si>
    <t>Miscellaneous Commitments</t>
  </si>
  <si>
    <r>
      <t>Bahrain Polytechnic</t>
    </r>
    <r>
      <rPr>
        <sz val="8"/>
        <color indexed="8"/>
        <rFont val="Times New Roman"/>
        <family val="1"/>
      </rPr>
      <t xml:space="preserve"> </t>
    </r>
  </si>
  <si>
    <t>Bahrain Chamber for Dispute Resolution</t>
  </si>
  <si>
    <t>Alimony Fund</t>
  </si>
  <si>
    <t>Carried Forward Budget From Previous Years</t>
  </si>
  <si>
    <t>Min. of State for Shura &amp; Rep. Council Affairs</t>
  </si>
  <si>
    <t>Min. of Justice &amp; Islam. Aff. &amp; Awqaf (Islam. Aff.)</t>
  </si>
  <si>
    <t>Min. of Justice &amp; Islam. Aff.&amp;Awqaf (Justice Aff.)</t>
  </si>
  <si>
    <t>Suppot for Low-Income Families</t>
  </si>
  <si>
    <t>Government Share and Contribution in the Social System</t>
  </si>
  <si>
    <t>Early Retirement Programme</t>
  </si>
  <si>
    <t>Government Share in Unemployment Insurance Program</t>
  </si>
  <si>
    <t>Housing Programme Support (Rent Allowance-Reduce of Installments)</t>
  </si>
  <si>
    <t>Government Aid</t>
  </si>
  <si>
    <t>Interest on Loans and Securities</t>
  </si>
  <si>
    <t>Min. of Mun. Aff. &amp; Urban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</si>
</sst>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-* #,##0_-;_-* #,##0\-;_-* &quot;-&quot;_-;_-@_-"/>
    <numFmt numFmtId="165" formatCode="_(&quot;د.ب.&quot;\ * #,##0.00_);_(&quot;د.ب.&quot;\ * \(#,##0.00\);_(&quot;د.ب.&quot;\ * &quot;-&quot;??_);_(@_)"/>
    <numFmt numFmtId="166" formatCode="#,##0_-;\(#,##0\)"/>
    <numFmt numFmtId="167" formatCode="_(* #,##0_);_(* \(#,##0\);_(* &quot;-&quot;??_);_(@_)"/>
    <numFmt numFmtId="168" formatCode="_(&quot; &quot;* #,##0_);_(&quot; &quot;* \(#,##0\);_(&quot; &quot;* &quot;-&quot;_);_(@_)"/>
  </numFmts>
  <fonts count="40">
    <font>
      <sz val="10"/>
      <name val="Arial"/>
      <charset val="178"/>
    </font>
    <font>
      <sz val="10"/>
      <name val="Arial"/>
      <family val="2"/>
    </font>
    <font>
      <sz val="10"/>
      <name val="Arabic Transparent"/>
      <charset val="178"/>
    </font>
    <font>
      <sz val="11"/>
      <name val="Arabic Transparent"/>
      <charset val="178"/>
    </font>
    <font>
      <b/>
      <sz val="12"/>
      <color indexed="18"/>
      <name val="Arabic Transparent"/>
      <charset val="178"/>
    </font>
    <font>
      <sz val="10"/>
      <name val="MS Sans Serif"/>
      <family val="2"/>
      <charset val="178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  <font>
      <sz val="13"/>
      <name val="Times New Roman"/>
      <family val="1"/>
    </font>
    <font>
      <u/>
      <sz val="14"/>
      <name val="Times New Roman"/>
      <family val="1"/>
    </font>
    <font>
      <sz val="10"/>
      <name val="Arial"/>
      <family val="2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b/>
      <u/>
      <sz val="12"/>
      <name val="Times New Roman"/>
      <family val="1"/>
    </font>
    <font>
      <b/>
      <u/>
      <sz val="11"/>
      <name val="Times New Roman"/>
      <family val="1"/>
    </font>
    <font>
      <sz val="11"/>
      <color indexed="18"/>
      <name val="Times New Roman"/>
      <family val="1"/>
    </font>
    <font>
      <u/>
      <sz val="13"/>
      <name val="Times New Roman"/>
      <family val="1"/>
    </font>
    <font>
      <sz val="14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b/>
      <sz val="11"/>
      <name val="Cambria"/>
      <family val="1"/>
      <scheme val="major"/>
    </font>
    <font>
      <b/>
      <sz val="14"/>
      <name val="Cambria"/>
      <family val="1"/>
      <scheme val="major"/>
    </font>
    <font>
      <sz val="10"/>
      <name val="Cambria"/>
      <family val="1"/>
      <scheme val="major"/>
    </font>
    <font>
      <sz val="8"/>
      <color indexed="8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 style="thick">
        <color indexed="21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7">
    <xf numFmtId="0" fontId="0" fillId="0" borderId="0"/>
    <xf numFmtId="0" fontId="4" fillId="2" borderId="1" applyNumberFormat="0" applyAlignment="0">
      <alignment horizontal="center" vertical="center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>
      <alignment horizontal="right"/>
    </xf>
    <xf numFmtId="0" fontId="19" fillId="0" borderId="0"/>
    <xf numFmtId="0" fontId="31" fillId="0" borderId="0"/>
    <xf numFmtId="0" fontId="29" fillId="0" borderId="0"/>
    <xf numFmtId="0" fontId="1" fillId="0" borderId="0"/>
    <xf numFmtId="0" fontId="5" fillId="0" borderId="0"/>
    <xf numFmtId="9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9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164" fontId="3" fillId="0" borderId="0" xfId="0" applyNumberFormat="1" applyFont="1"/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167" fontId="6" fillId="3" borderId="0" xfId="2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8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4" borderId="0" xfId="0" applyFont="1" applyFill="1" applyAlignment="1">
      <alignment horizontal="left" vertical="center"/>
    </xf>
    <xf numFmtId="167" fontId="8" fillId="4" borderId="0" xfId="2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43" fontId="8" fillId="0" borderId="0" xfId="0" applyNumberFormat="1" applyFont="1" applyAlignment="1">
      <alignment horizontal="center" vertical="center" wrapText="1"/>
    </xf>
    <xf numFmtId="43" fontId="7" fillId="0" borderId="0" xfId="0" applyNumberFormat="1" applyFont="1" applyAlignment="1">
      <alignment vertical="center" wrapText="1"/>
    </xf>
    <xf numFmtId="0" fontId="18" fillId="0" borderId="0" xfId="0" applyFont="1" applyAlignment="1">
      <alignment horizontal="right"/>
    </xf>
    <xf numFmtId="167" fontId="11" fillId="0" borderId="0" xfId="2" applyNumberFormat="1" applyFont="1" applyBorder="1"/>
    <xf numFmtId="167" fontId="10" fillId="0" borderId="0" xfId="2" applyNumberFormat="1" applyFont="1" applyFill="1" applyBorder="1" applyAlignment="1">
      <alignment horizontal="right" vertical="center"/>
    </xf>
    <xf numFmtId="167" fontId="7" fillId="0" borderId="0" xfId="2" applyNumberFormat="1" applyFont="1" applyFill="1" applyBorder="1" applyAlignment="1">
      <alignment vertical="center"/>
    </xf>
    <xf numFmtId="0" fontId="8" fillId="8" borderId="0" xfId="0" applyFont="1" applyFill="1" applyAlignment="1">
      <alignment horizontal="left" vertical="center"/>
    </xf>
    <xf numFmtId="167" fontId="8" fillId="8" borderId="0" xfId="2" applyNumberFormat="1" applyFont="1" applyFill="1" applyBorder="1" applyAlignment="1">
      <alignment horizontal="right" vertical="center"/>
    </xf>
    <xf numFmtId="0" fontId="22" fillId="4" borderId="0" xfId="8" quotePrefix="1" applyFont="1" applyFill="1" applyAlignment="1">
      <alignment horizontal="left"/>
    </xf>
    <xf numFmtId="164" fontId="8" fillId="8" borderId="0" xfId="8" applyNumberFormat="1" applyFont="1" applyFill="1" applyAlignment="1">
      <alignment vertical="center"/>
    </xf>
    <xf numFmtId="164" fontId="7" fillId="4" borderId="0" xfId="8" applyNumberFormat="1" applyFont="1" applyFill="1"/>
    <xf numFmtId="0" fontId="23" fillId="4" borderId="0" xfId="8" applyFont="1" applyFill="1" applyAlignment="1">
      <alignment horizontal="left"/>
    </xf>
    <xf numFmtId="164" fontId="7" fillId="8" borderId="0" xfId="8" applyNumberFormat="1" applyFont="1" applyFill="1" applyAlignment="1">
      <alignment vertical="center"/>
    </xf>
    <xf numFmtId="0" fontId="8" fillId="4" borderId="0" xfId="8" applyFont="1" applyFill="1" applyAlignment="1">
      <alignment horizontal="left"/>
    </xf>
    <xf numFmtId="0" fontId="23" fillId="4" borderId="0" xfId="8" quotePrefix="1" applyFont="1" applyFill="1" applyAlignment="1">
      <alignment horizontal="left"/>
    </xf>
    <xf numFmtId="0" fontId="8" fillId="9" borderId="0" xfId="8" quotePrefix="1" applyFont="1" applyFill="1" applyAlignment="1">
      <alignment horizontal="left"/>
    </xf>
    <xf numFmtId="167" fontId="13" fillId="8" borderId="0" xfId="4" applyNumberFormat="1" applyFont="1" applyFill="1" applyBorder="1" applyAlignment="1">
      <alignment horizontal="right" vertical="center"/>
    </xf>
    <xf numFmtId="0" fontId="13" fillId="4" borderId="0" xfId="8" quotePrefix="1" applyFont="1" applyFill="1" applyAlignment="1">
      <alignment horizontal="left"/>
    </xf>
    <xf numFmtId="0" fontId="10" fillId="0" borderId="0" xfId="0" applyFont="1" applyAlignment="1">
      <alignment horizontal="left"/>
    </xf>
    <xf numFmtId="167" fontId="7" fillId="0" borderId="0" xfId="2" applyNumberFormat="1" applyFont="1" applyFill="1"/>
    <xf numFmtId="167" fontId="7" fillId="0" borderId="0" xfId="2" applyNumberFormat="1" applyFont="1" applyFill="1" applyBorder="1"/>
    <xf numFmtId="10" fontId="7" fillId="0" borderId="0" xfId="2" applyNumberFormat="1" applyFont="1" applyFill="1"/>
    <xf numFmtId="167" fontId="7" fillId="0" borderId="0" xfId="2" applyNumberFormat="1" applyFont="1" applyFill="1" applyAlignment="1">
      <alignment horizontal="center" vertical="justify"/>
    </xf>
    <xf numFmtId="167" fontId="7" fillId="0" borderId="0" xfId="2" applyNumberFormat="1" applyFont="1" applyFill="1" applyAlignment="1">
      <alignment vertical="center"/>
    </xf>
    <xf numFmtId="167" fontId="6" fillId="0" borderId="0" xfId="2" applyNumberFormat="1" applyFont="1" applyFill="1" applyBorder="1" applyAlignment="1">
      <alignment horizontal="right" vertical="center"/>
    </xf>
    <xf numFmtId="2" fontId="7" fillId="0" borderId="0" xfId="2" applyNumberFormat="1" applyFont="1" applyFill="1" applyBorder="1" applyAlignment="1">
      <alignment vertical="center"/>
    </xf>
    <xf numFmtId="167" fontId="7" fillId="0" borderId="0" xfId="2" applyNumberFormat="1" applyFont="1" applyFill="1" applyAlignment="1">
      <alignment horizontal="center" vertical="center"/>
    </xf>
    <xf numFmtId="10" fontId="7" fillId="0" borderId="0" xfId="2" applyNumberFormat="1" applyFont="1" applyFill="1" applyBorder="1"/>
    <xf numFmtId="0" fontId="7" fillId="0" borderId="2" xfId="0" applyFont="1" applyBorder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 vertical="center"/>
    </xf>
    <xf numFmtId="164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25" fillId="0" borderId="0" xfId="0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 applyAlignment="1">
      <alignment horizontal="center"/>
    </xf>
    <xf numFmtId="0" fontId="6" fillId="0" borderId="0" xfId="0" applyFont="1" applyAlignment="1">
      <alignment horizontal="center" vertical="justify"/>
    </xf>
    <xf numFmtId="0" fontId="11" fillId="0" borderId="0" xfId="0" applyFont="1" applyAlignment="1">
      <alignment horizontal="left"/>
    </xf>
    <xf numFmtId="0" fontId="10" fillId="0" borderId="0" xfId="0" applyFont="1" applyAlignment="1" applyProtection="1">
      <alignment horizontal="right"/>
      <protection locked="0"/>
    </xf>
    <xf numFmtId="0" fontId="8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 vertical="justify"/>
    </xf>
    <xf numFmtId="9" fontId="7" fillId="0" borderId="0" xfId="2" applyNumberFormat="1" applyFont="1" applyFill="1" applyBorder="1"/>
    <xf numFmtId="0" fontId="8" fillId="7" borderId="0" xfId="0" applyFont="1" applyFill="1" applyAlignment="1">
      <alignment horizontal="left" vertical="center"/>
    </xf>
    <xf numFmtId="0" fontId="30" fillId="0" borderId="0" xfId="10" applyFont="1"/>
    <xf numFmtId="41" fontId="13" fillId="8" borderId="0" xfId="2" applyNumberFormat="1" applyFont="1" applyFill="1" applyBorder="1" applyAlignment="1">
      <alignment horizontal="right" vertical="center"/>
    </xf>
    <xf numFmtId="37" fontId="13" fillId="8" borderId="0" xfId="2" applyNumberFormat="1" applyFont="1" applyFill="1" applyBorder="1" applyAlignment="1">
      <alignment vertical="center"/>
    </xf>
    <xf numFmtId="167" fontId="6" fillId="7" borderId="0" xfId="2" applyNumberFormat="1" applyFont="1" applyFill="1" applyBorder="1"/>
    <xf numFmtId="0" fontId="30" fillId="0" borderId="0" xfId="0" applyFont="1" applyAlignment="1">
      <alignment horizontal="left"/>
    </xf>
    <xf numFmtId="167" fontId="6" fillId="3" borderId="4" xfId="2" applyNumberFormat="1" applyFont="1" applyFill="1" applyBorder="1" applyAlignment="1">
      <alignment horizontal="center" vertical="center"/>
    </xf>
    <xf numFmtId="167" fontId="6" fillId="3" borderId="4" xfId="2" applyNumberFormat="1" applyFont="1" applyFill="1" applyBorder="1" applyAlignment="1">
      <alignment horizontal="center" vertical="center" wrapText="1"/>
    </xf>
    <xf numFmtId="0" fontId="6" fillId="7" borderId="10" xfId="0" applyFont="1" applyFill="1" applyBorder="1" applyAlignment="1">
      <alignment horizontal="center" vertical="center" wrapText="1"/>
    </xf>
    <xf numFmtId="168" fontId="16" fillId="7" borderId="10" xfId="5" applyNumberFormat="1" applyFont="1" applyFill="1" applyBorder="1" applyAlignment="1">
      <alignment horizontal="center" vertical="center"/>
    </xf>
    <xf numFmtId="168" fontId="16" fillId="7" borderId="10" xfId="5" applyNumberFormat="1" applyFont="1" applyFill="1" applyBorder="1" applyAlignment="1">
      <alignment horizontal="right" vertical="center"/>
    </xf>
    <xf numFmtId="164" fontId="6" fillId="3" borderId="10" xfId="0" applyNumberFormat="1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Continuous" vertical="center" wrapText="1"/>
    </xf>
    <xf numFmtId="0" fontId="27" fillId="5" borderId="10" xfId="0" applyFont="1" applyFill="1" applyBorder="1" applyAlignment="1">
      <alignment horizontal="center"/>
    </xf>
    <xf numFmtId="167" fontId="16" fillId="7" borderId="10" xfId="0" applyNumberFormat="1" applyFont="1" applyFill="1" applyBorder="1" applyAlignment="1">
      <alignment horizontal="center"/>
    </xf>
    <xf numFmtId="166" fontId="6" fillId="3" borderId="10" xfId="0" applyNumberFormat="1" applyFont="1" applyFill="1" applyBorder="1" applyAlignment="1">
      <alignment horizontal="right" vertical="center"/>
    </xf>
    <xf numFmtId="166" fontId="6" fillId="0" borderId="10" xfId="0" applyNumberFormat="1" applyFont="1" applyBorder="1" applyAlignment="1">
      <alignment horizontal="right" vertical="center"/>
    </xf>
    <xf numFmtId="37" fontId="13" fillId="8" borderId="10" xfId="2" applyNumberFormat="1" applyFont="1" applyFill="1" applyBorder="1" applyAlignment="1">
      <alignment horizontal="right" vertical="center"/>
    </xf>
    <xf numFmtId="41" fontId="13" fillId="8" borderId="10" xfId="2" applyNumberFormat="1" applyFont="1" applyFill="1" applyBorder="1" applyAlignment="1">
      <alignment horizontal="right" vertical="center"/>
    </xf>
    <xf numFmtId="3" fontId="13" fillId="8" borderId="10" xfId="2" applyNumberFormat="1" applyFont="1" applyFill="1" applyBorder="1" applyAlignment="1">
      <alignment horizontal="right" vertical="center"/>
    </xf>
    <xf numFmtId="38" fontId="7" fillId="0" borderId="10" xfId="0" applyNumberFormat="1" applyFont="1" applyBorder="1" applyAlignment="1">
      <alignment horizontal="right" vertical="center"/>
    </xf>
    <xf numFmtId="43" fontId="7" fillId="0" borderId="10" xfId="2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Continuous" vertical="center" wrapText="1"/>
    </xf>
    <xf numFmtId="167" fontId="14" fillId="8" borderId="0" xfId="4" applyNumberFormat="1" applyFont="1" applyFill="1" applyBorder="1" applyAlignment="1">
      <alignment horizontal="right" vertical="center"/>
    </xf>
    <xf numFmtId="167" fontId="14" fillId="8" borderId="0" xfId="4" applyNumberFormat="1" applyFont="1" applyFill="1" applyBorder="1" applyAlignment="1">
      <alignment horizontal="right"/>
    </xf>
    <xf numFmtId="0" fontId="14" fillId="3" borderId="10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167" fontId="14" fillId="9" borderId="10" xfId="4" applyNumberFormat="1" applyFont="1" applyFill="1" applyBorder="1" applyAlignment="1">
      <alignment horizontal="right" vertical="center"/>
    </xf>
    <xf numFmtId="167" fontId="13" fillId="8" borderId="10" xfId="4" applyNumberFormat="1" applyFont="1" applyFill="1" applyBorder="1" applyAlignment="1">
      <alignment horizontal="right" vertical="center"/>
    </xf>
    <xf numFmtId="167" fontId="24" fillId="8" borderId="10" xfId="4" applyNumberFormat="1" applyFont="1" applyFill="1" applyBorder="1" applyAlignment="1">
      <alignment horizontal="right" vertical="center"/>
    </xf>
    <xf numFmtId="165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41" fontId="10" fillId="3" borderId="10" xfId="2" applyNumberFormat="1" applyFont="1" applyFill="1" applyBorder="1" applyAlignment="1">
      <alignment horizontal="center" vertical="center"/>
    </xf>
    <xf numFmtId="167" fontId="8" fillId="3" borderId="10" xfId="2" applyNumberFormat="1" applyFont="1" applyFill="1" applyBorder="1" applyAlignment="1">
      <alignment vertical="center"/>
    </xf>
    <xf numFmtId="167" fontId="8" fillId="0" borderId="10" xfId="2" applyNumberFormat="1" applyFont="1" applyFill="1" applyBorder="1" applyAlignment="1">
      <alignment vertical="center"/>
    </xf>
    <xf numFmtId="167" fontId="9" fillId="0" borderId="10" xfId="2" applyNumberFormat="1" applyFont="1" applyFill="1" applyBorder="1" applyAlignment="1">
      <alignment vertical="center"/>
    </xf>
    <xf numFmtId="0" fontId="14" fillId="3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167" fontId="8" fillId="3" borderId="10" xfId="2" applyNumberFormat="1" applyFont="1" applyFill="1" applyBorder="1" applyAlignment="1">
      <alignment horizontal="right" vertical="center"/>
    </xf>
    <xf numFmtId="0" fontId="7" fillId="0" borderId="10" xfId="0" applyFont="1" applyBorder="1" applyAlignment="1">
      <alignment vertical="top"/>
    </xf>
    <xf numFmtId="0" fontId="7" fillId="0" borderId="10" xfId="0" applyFont="1" applyBorder="1"/>
    <xf numFmtId="164" fontId="14" fillId="3" borderId="10" xfId="0" applyNumberFormat="1" applyFont="1" applyFill="1" applyBorder="1" applyAlignment="1">
      <alignment horizontal="center" vertical="center"/>
    </xf>
    <xf numFmtId="167" fontId="8" fillId="3" borderId="10" xfId="2" applyNumberFormat="1" applyFont="1" applyFill="1" applyBorder="1" applyAlignment="1">
      <alignment horizontal="center" vertical="center"/>
    </xf>
    <xf numFmtId="49" fontId="14" fillId="4" borderId="10" xfId="0" applyNumberFormat="1" applyFont="1" applyFill="1" applyBorder="1" applyAlignment="1">
      <alignment horizontal="center" vertical="center"/>
    </xf>
    <xf numFmtId="49" fontId="14" fillId="7" borderId="10" xfId="0" applyNumberFormat="1" applyFont="1" applyFill="1" applyBorder="1" applyAlignment="1">
      <alignment horizontal="center" vertical="center"/>
    </xf>
    <xf numFmtId="167" fontId="8" fillId="7" borderId="10" xfId="2" applyNumberFormat="1" applyFont="1" applyFill="1" applyBorder="1" applyAlignment="1">
      <alignment horizontal="right" vertical="center"/>
    </xf>
    <xf numFmtId="37" fontId="13" fillId="4" borderId="10" xfId="2" applyNumberFormat="1" applyFont="1" applyFill="1" applyBorder="1" applyAlignment="1">
      <alignment vertical="center"/>
    </xf>
    <xf numFmtId="0" fontId="8" fillId="0" borderId="10" xfId="0" applyFont="1" applyBorder="1" applyAlignment="1">
      <alignment horizontal="left" vertical="center"/>
    </xf>
    <xf numFmtId="167" fontId="8" fillId="0" borderId="10" xfId="2" applyNumberFormat="1" applyFont="1" applyFill="1" applyBorder="1" applyAlignment="1">
      <alignment horizontal="right" vertical="center"/>
    </xf>
    <xf numFmtId="0" fontId="8" fillId="3" borderId="10" xfId="0" applyFont="1" applyFill="1" applyBorder="1" applyAlignment="1">
      <alignment horizontal="left" vertical="center"/>
    </xf>
    <xf numFmtId="167" fontId="8" fillId="3" borderId="12" xfId="2" applyNumberFormat="1" applyFont="1" applyFill="1" applyBorder="1" applyAlignment="1">
      <alignment horizontal="right" vertical="center"/>
    </xf>
    <xf numFmtId="0" fontId="8" fillId="3" borderId="12" xfId="0" applyFont="1" applyFill="1" applyBorder="1" applyAlignment="1">
      <alignment horizontal="left" vertical="center"/>
    </xf>
    <xf numFmtId="167" fontId="8" fillId="3" borderId="10" xfId="0" applyNumberFormat="1" applyFont="1" applyFill="1" applyBorder="1"/>
    <xf numFmtId="0" fontId="8" fillId="3" borderId="10" xfId="0" applyFont="1" applyFill="1" applyBorder="1" applyAlignment="1">
      <alignment horizontal="center" vertical="center" wrapText="1"/>
    </xf>
    <xf numFmtId="3" fontId="8" fillId="7" borderId="10" xfId="2" applyNumberFormat="1" applyFont="1" applyFill="1" applyBorder="1" applyAlignment="1">
      <alignment horizontal="right" vertical="center" indent="1" readingOrder="2"/>
    </xf>
    <xf numFmtId="0" fontId="8" fillId="9" borderId="6" xfId="8" quotePrefix="1" applyFont="1" applyFill="1" applyBorder="1" applyAlignment="1">
      <alignment horizontal="left"/>
    </xf>
    <xf numFmtId="167" fontId="14" fillId="9" borderId="7" xfId="4" applyNumberFormat="1" applyFont="1" applyFill="1" applyBorder="1" applyAlignment="1">
      <alignment horizontal="right" vertical="center"/>
    </xf>
    <xf numFmtId="0" fontId="8" fillId="9" borderId="0" xfId="0" applyFont="1" applyFill="1" applyAlignment="1">
      <alignment horizontal="left" vertical="center"/>
    </xf>
    <xf numFmtId="0" fontId="7" fillId="9" borderId="0" xfId="0" applyFont="1" applyFill="1"/>
    <xf numFmtId="0" fontId="10" fillId="3" borderId="7" xfId="0" applyFont="1" applyFill="1" applyBorder="1" applyAlignment="1">
      <alignment horizontal="center" vertical="center"/>
    </xf>
    <xf numFmtId="0" fontId="8" fillId="8" borderId="0" xfId="0" applyFont="1" applyFill="1"/>
    <xf numFmtId="0" fontId="7" fillId="8" borderId="0" xfId="0" applyFont="1" applyFill="1"/>
    <xf numFmtId="167" fontId="10" fillId="8" borderId="10" xfId="2" applyNumberFormat="1" applyFont="1" applyFill="1" applyBorder="1" applyAlignment="1">
      <alignment horizontal="right" vertical="top" readingOrder="2"/>
    </xf>
    <xf numFmtId="167" fontId="10" fillId="8" borderId="10" xfId="2" applyNumberFormat="1" applyFont="1" applyFill="1" applyBorder="1" applyAlignment="1">
      <alignment horizontal="right"/>
    </xf>
    <xf numFmtId="167" fontId="10" fillId="9" borderId="10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32" fillId="0" borderId="0" xfId="10" applyFont="1" applyAlignment="1">
      <alignment horizontal="right"/>
    </xf>
    <xf numFmtId="37" fontId="34" fillId="8" borderId="3" xfId="2" applyNumberFormat="1" applyFont="1" applyFill="1" applyBorder="1" applyAlignment="1">
      <alignment horizontal="right" indent="1"/>
    </xf>
    <xf numFmtId="43" fontId="33" fillId="8" borderId="3" xfId="2" applyFont="1" applyFill="1" applyBorder="1" applyAlignment="1">
      <alignment horizontal="left" vertical="center" wrapText="1" indent="5"/>
    </xf>
    <xf numFmtId="1" fontId="6" fillId="7" borderId="0" xfId="13" applyNumberFormat="1" applyFont="1" applyFill="1" applyBorder="1" applyAlignment="1">
      <alignment horizontal="center"/>
    </xf>
    <xf numFmtId="168" fontId="35" fillId="0" borderId="0" xfId="14" applyNumberFormat="1" applyFont="1" applyFill="1" applyBorder="1" applyAlignment="1">
      <alignment horizontal="right" vertical="center"/>
    </xf>
    <xf numFmtId="41" fontId="13" fillId="7" borderId="10" xfId="2" applyNumberFormat="1" applyFont="1" applyFill="1" applyBorder="1" applyAlignment="1">
      <alignment horizontal="center" vertical="center"/>
    </xf>
    <xf numFmtId="41" fontId="13" fillId="8" borderId="10" xfId="2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right" vertical="center"/>
    </xf>
    <xf numFmtId="0" fontId="26" fillId="0" borderId="0" xfId="0" applyFont="1" applyAlignment="1">
      <alignment horizontal="left"/>
    </xf>
    <xf numFmtId="0" fontId="11" fillId="0" borderId="10" xfId="0" applyFont="1" applyBorder="1" applyAlignment="1">
      <alignment vertical="top"/>
    </xf>
    <xf numFmtId="3" fontId="8" fillId="3" borderId="10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left"/>
    </xf>
    <xf numFmtId="37" fontId="36" fillId="0" borderId="0" xfId="0" applyNumberFormat="1" applyFont="1" applyAlignment="1">
      <alignment horizontal="right"/>
    </xf>
    <xf numFmtId="37" fontId="0" fillId="0" borderId="0" xfId="0" applyNumberFormat="1"/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37" fontId="21" fillId="0" borderId="0" xfId="0" applyNumberFormat="1" applyFont="1" applyAlignment="1">
      <alignment horizontal="right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37" fontId="13" fillId="0" borderId="0" xfId="2" applyNumberFormat="1" applyFont="1" applyFill="1" applyAlignment="1">
      <alignment horizontal="right" vertical="center"/>
    </xf>
    <xf numFmtId="43" fontId="13" fillId="0" borderId="0" xfId="2" applyFont="1" applyFill="1" applyAlignment="1">
      <alignment horizontal="right" vertical="center"/>
    </xf>
    <xf numFmtId="3" fontId="13" fillId="0" borderId="0" xfId="2" applyNumberFormat="1" applyFont="1" applyFill="1" applyAlignment="1">
      <alignment horizontal="center" vertical="center"/>
    </xf>
    <xf numFmtId="37" fontId="13" fillId="0" borderId="0" xfId="2" applyNumberFormat="1" applyFont="1" applyFill="1" applyAlignment="1">
      <alignment horizontal="right" vertical="center" indent="1"/>
    </xf>
    <xf numFmtId="37" fontId="13" fillId="0" borderId="0" xfId="2" applyNumberFormat="1" applyFont="1" applyFill="1" applyAlignment="1">
      <alignment horizontal="center" vertical="center"/>
    </xf>
    <xf numFmtId="43" fontId="13" fillId="0" borderId="0" xfId="2" applyFont="1" applyFill="1" applyAlignment="1">
      <alignment horizontal="center" vertical="center"/>
    </xf>
    <xf numFmtId="43" fontId="13" fillId="0" borderId="0" xfId="2" applyFont="1" applyFill="1" applyAlignment="1">
      <alignment horizontal="right" vertical="center" wrapText="1"/>
    </xf>
    <xf numFmtId="0" fontId="30" fillId="0" borderId="0" xfId="0" applyFont="1" applyAlignment="1">
      <alignment horizontal="left" vertical="center"/>
    </xf>
    <xf numFmtId="168" fontId="13" fillId="0" borderId="0" xfId="6" applyNumberFormat="1" applyFont="1" applyFill="1" applyBorder="1" applyAlignment="1">
      <alignment horizontal="right" vertical="center"/>
    </xf>
    <xf numFmtId="3" fontId="13" fillId="0" borderId="0" xfId="2" applyNumberFormat="1" applyFont="1" applyFill="1" applyAlignment="1">
      <alignment horizontal="right" vertical="center"/>
    </xf>
    <xf numFmtId="37" fontId="13" fillId="8" borderId="0" xfId="2" applyNumberFormat="1" applyFont="1" applyFill="1" applyAlignment="1">
      <alignment horizontal="right" vertical="center" indent="1"/>
    </xf>
    <xf numFmtId="41" fontId="13" fillId="8" borderId="0" xfId="2" applyNumberFormat="1" applyFont="1" applyFill="1" applyBorder="1" applyAlignment="1">
      <alignment horizontal="center" vertical="center"/>
    </xf>
    <xf numFmtId="37" fontId="13" fillId="8" borderId="0" xfId="2" applyNumberFormat="1" applyFont="1" applyFill="1" applyBorder="1" applyAlignment="1">
      <alignment horizontal="right" vertical="center"/>
    </xf>
    <xf numFmtId="41" fontId="13" fillId="8" borderId="0" xfId="2" applyNumberFormat="1" applyFont="1" applyFill="1" applyBorder="1" applyAlignment="1">
      <alignment horizontal="left" vertical="center" wrapText="1" indent="2"/>
    </xf>
    <xf numFmtId="37" fontId="13" fillId="8" borderId="0" xfId="2" applyNumberFormat="1" applyFont="1" applyFill="1" applyBorder="1" applyAlignment="1">
      <alignment horizontal="right" vertical="center" indent="1"/>
    </xf>
    <xf numFmtId="167" fontId="37" fillId="3" borderId="10" xfId="2" applyNumberFormat="1" applyFont="1" applyFill="1" applyBorder="1" applyAlignment="1">
      <alignment vertical="center"/>
    </xf>
    <xf numFmtId="3" fontId="38" fillId="0" borderId="0" xfId="14" applyNumberFormat="1" applyFont="1" applyFill="1" applyBorder="1" applyAlignment="1">
      <alignment horizontal="right" vertical="center"/>
    </xf>
    <xf numFmtId="168" fontId="38" fillId="0" borderId="0" xfId="14" applyNumberFormat="1" applyFont="1" applyFill="1" applyBorder="1" applyAlignment="1">
      <alignment horizontal="right" vertical="center"/>
    </xf>
    <xf numFmtId="168" fontId="37" fillId="0" borderId="0" xfId="14" applyNumberFormat="1" applyFont="1" applyFill="1" applyBorder="1" applyAlignment="1">
      <alignment horizontal="right" vertical="center"/>
    </xf>
    <xf numFmtId="167" fontId="37" fillId="0" borderId="10" xfId="2" applyNumberFormat="1" applyFont="1" applyFill="1" applyBorder="1" applyAlignment="1">
      <alignment vertical="center"/>
    </xf>
    <xf numFmtId="37" fontId="38" fillId="0" borderId="0" xfId="2" applyNumberFormat="1" applyFont="1" applyFill="1" applyBorder="1" applyAlignment="1">
      <alignment vertical="center"/>
    </xf>
    <xf numFmtId="167" fontId="37" fillId="9" borderId="10" xfId="2" applyNumberFormat="1" applyFont="1" applyFill="1" applyBorder="1" applyAlignment="1">
      <alignment vertical="center"/>
    </xf>
    <xf numFmtId="167" fontId="37" fillId="9" borderId="10" xfId="2" applyNumberFormat="1" applyFont="1" applyFill="1" applyBorder="1" applyAlignment="1">
      <alignment horizontal="right"/>
    </xf>
    <xf numFmtId="0" fontId="38" fillId="0" borderId="10" xfId="0" applyFont="1" applyBorder="1" applyAlignment="1">
      <alignment vertical="top"/>
    </xf>
    <xf numFmtId="0" fontId="38" fillId="0" borderId="0" xfId="0" applyFont="1" applyAlignment="1">
      <alignment vertical="center"/>
    </xf>
    <xf numFmtId="0" fontId="21" fillId="0" borderId="10" xfId="0" applyFont="1" applyBorder="1" applyAlignment="1">
      <alignment horizontal="left" vertical="center"/>
    </xf>
    <xf numFmtId="0" fontId="38" fillId="0" borderId="10" xfId="12" applyFont="1" applyBorder="1" applyAlignment="1">
      <alignment vertical="center" wrapText="1"/>
    </xf>
    <xf numFmtId="0" fontId="37" fillId="0" borderId="10" xfId="0" applyFont="1" applyBorder="1" applyAlignment="1">
      <alignment vertical="top"/>
    </xf>
    <xf numFmtId="167" fontId="37" fillId="9" borderId="12" xfId="2" applyNumberFormat="1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7" fillId="6" borderId="10" xfId="0" applyFont="1" applyFill="1" applyBorder="1" applyAlignment="1">
      <alignment vertical="center"/>
    </xf>
    <xf numFmtId="3" fontId="7" fillId="0" borderId="0" xfId="2" applyNumberFormat="1" applyFont="1" applyFill="1" applyBorder="1" applyAlignment="1">
      <alignment vertical="center"/>
    </xf>
    <xf numFmtId="168" fontId="7" fillId="0" borderId="0" xfId="2" applyNumberFormat="1" applyFont="1" applyFill="1" applyBorder="1" applyAlignment="1">
      <alignment vertical="center"/>
    </xf>
    <xf numFmtId="3" fontId="7" fillId="0" borderId="0" xfId="14" applyNumberFormat="1" applyFont="1" applyFill="1" applyBorder="1" applyAlignment="1">
      <alignment vertical="center"/>
    </xf>
    <xf numFmtId="0" fontId="20" fillId="0" borderId="0" xfId="0" applyFont="1" applyAlignment="1">
      <alignment horizontal="left"/>
    </xf>
    <xf numFmtId="0" fontId="39" fillId="0" borderId="10" xfId="0" applyFont="1" applyBorder="1" applyAlignment="1">
      <alignment vertical="top"/>
    </xf>
    <xf numFmtId="0" fontId="39" fillId="0" borderId="0" xfId="0" applyFont="1" applyAlignment="1">
      <alignment vertical="center"/>
    </xf>
    <xf numFmtId="0" fontId="30" fillId="7" borderId="0" xfId="10" applyFont="1" applyFill="1" applyAlignment="1">
      <alignment horizontal="center" vertical="center"/>
    </xf>
    <xf numFmtId="0" fontId="32" fillId="7" borderId="0" xfId="10" applyFont="1" applyFill="1" applyAlignment="1">
      <alignment horizontal="center" vertical="center"/>
    </xf>
    <xf numFmtId="37" fontId="32" fillId="7" borderId="0" xfId="10" applyNumberFormat="1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37" fontId="6" fillId="7" borderId="0" xfId="0" applyNumberFormat="1" applyFont="1" applyFill="1" applyAlignment="1">
      <alignment horizontal="center" vertical="center"/>
    </xf>
    <xf numFmtId="3" fontId="9" fillId="0" borderId="0" xfId="2" applyNumberFormat="1" applyFont="1" applyFill="1" applyBorder="1" applyAlignment="1">
      <alignment horizontal="right" vertical="center"/>
    </xf>
    <xf numFmtId="3" fontId="9" fillId="0" borderId="0" xfId="2" applyNumberFormat="1" applyFont="1" applyFill="1" applyBorder="1" applyAlignment="1">
      <alignment horizontal="right" vertical="center" indent="1" readingOrder="2"/>
    </xf>
    <xf numFmtId="168" fontId="9" fillId="0" borderId="0" xfId="6" applyNumberFormat="1" applyFont="1" applyFill="1" applyBorder="1" applyAlignment="1">
      <alignment horizontal="right" vertical="center"/>
    </xf>
    <xf numFmtId="168" fontId="9" fillId="0" borderId="0" xfId="6" applyNumberFormat="1" applyFont="1" applyFill="1" applyBorder="1" applyAlignment="1">
      <alignment horizontal="right" vertical="center" indent="1"/>
    </xf>
    <xf numFmtId="37" fontId="13" fillId="8" borderId="0" xfId="14" applyNumberFormat="1" applyFont="1" applyFill="1" applyBorder="1" applyAlignment="1">
      <alignment horizontal="right" vertical="center" indent="1"/>
    </xf>
    <xf numFmtId="168" fontId="13" fillId="8" borderId="0" xfId="14" applyNumberFormat="1" applyFont="1" applyFill="1" applyBorder="1" applyAlignment="1">
      <alignment horizontal="left" vertical="center" wrapText="1" indent="3"/>
    </xf>
    <xf numFmtId="38" fontId="11" fillId="8" borderId="0" xfId="0" applyNumberFormat="1" applyFont="1" applyFill="1" applyAlignment="1">
      <alignment horizontal="right" vertical="center" indent="1"/>
    </xf>
    <xf numFmtId="41" fontId="10" fillId="3" borderId="0" xfId="2" applyNumberFormat="1" applyFont="1" applyFill="1" applyBorder="1" applyAlignment="1">
      <alignment horizontal="center" vertical="center"/>
    </xf>
    <xf numFmtId="43" fontId="11" fillId="8" borderId="0" xfId="2" applyFont="1" applyFill="1" applyBorder="1" applyAlignment="1">
      <alignment vertical="center"/>
    </xf>
    <xf numFmtId="38" fontId="11" fillId="8" borderId="0" xfId="15" applyNumberFormat="1" applyFont="1" applyFill="1" applyAlignment="1">
      <alignment horizontal="right" vertical="center" indent="1"/>
    </xf>
    <xf numFmtId="43" fontId="11" fillId="8" borderId="0" xfId="16" applyFont="1" applyFill="1" applyBorder="1" applyAlignment="1">
      <alignment vertical="center"/>
    </xf>
    <xf numFmtId="167" fontId="8" fillId="3" borderId="13" xfId="2" applyNumberFormat="1" applyFont="1" applyFill="1" applyBorder="1" applyAlignment="1">
      <alignment vertical="center"/>
    </xf>
    <xf numFmtId="167" fontId="8" fillId="3" borderId="0" xfId="2" applyNumberFormat="1" applyFont="1" applyFill="1" applyBorder="1" applyAlignment="1">
      <alignment vertical="center"/>
    </xf>
    <xf numFmtId="0" fontId="12" fillId="8" borderId="0" xfId="0" applyFont="1" applyFill="1" applyAlignment="1">
      <alignment horizontal="left"/>
    </xf>
    <xf numFmtId="164" fontId="13" fillId="8" borderId="0" xfId="0" applyNumberFormat="1" applyFont="1" applyFill="1" applyAlignment="1">
      <alignment horizontal="center"/>
    </xf>
    <xf numFmtId="164" fontId="14" fillId="8" borderId="0" xfId="0" applyNumberFormat="1" applyFont="1" applyFill="1" applyAlignment="1">
      <alignment horizontal="right"/>
    </xf>
    <xf numFmtId="0" fontId="7" fillId="8" borderId="0" xfId="0" applyFont="1" applyFill="1" applyAlignment="1">
      <alignment horizontal="right" vertical="center"/>
    </xf>
    <xf numFmtId="0" fontId="9" fillId="8" borderId="0" xfId="0" applyFont="1" applyFill="1" applyAlignment="1">
      <alignment horizontal="left" vertical="center"/>
    </xf>
    <xf numFmtId="49" fontId="14" fillId="8" borderId="0" xfId="0" applyNumberFormat="1" applyFont="1" applyFill="1" applyAlignment="1">
      <alignment horizontal="center" vertical="center"/>
    </xf>
    <xf numFmtId="0" fontId="7" fillId="8" borderId="10" xfId="0" applyFont="1" applyFill="1" applyBorder="1" applyAlignment="1">
      <alignment horizontal="center" vertical="center"/>
    </xf>
    <xf numFmtId="167" fontId="9" fillId="8" borderId="10" xfId="0" applyNumberFormat="1" applyFont="1" applyFill="1" applyBorder="1" applyAlignment="1">
      <alignment horizontal="right" vertical="center"/>
    </xf>
    <xf numFmtId="49" fontId="14" fillId="8" borderId="10" xfId="0" applyNumberFormat="1" applyFont="1" applyFill="1" applyBorder="1" applyAlignment="1">
      <alignment horizontal="center" vertical="center"/>
    </xf>
    <xf numFmtId="0" fontId="8" fillId="8" borderId="3" xfId="2" applyNumberFormat="1" applyFont="1" applyFill="1" applyBorder="1" applyAlignment="1">
      <alignment horizontal="center" vertical="center"/>
    </xf>
    <xf numFmtId="167" fontId="9" fillId="8" borderId="0" xfId="0" applyNumberFormat="1" applyFont="1" applyFill="1" applyAlignment="1">
      <alignment horizontal="right" vertical="center"/>
    </xf>
    <xf numFmtId="0" fontId="7" fillId="8" borderId="0" xfId="0" applyFont="1" applyFill="1" applyAlignment="1">
      <alignment horizontal="left"/>
    </xf>
    <xf numFmtId="164" fontId="13" fillId="8" borderId="12" xfId="0" applyNumberFormat="1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164" fontId="14" fillId="8" borderId="0" xfId="0" applyNumberFormat="1" applyFont="1" applyFill="1"/>
    <xf numFmtId="0" fontId="2" fillId="8" borderId="0" xfId="0" applyFont="1" applyFill="1" applyAlignment="1">
      <alignment horizontal="left"/>
    </xf>
    <xf numFmtId="164" fontId="3" fillId="8" borderId="0" xfId="0" applyNumberFormat="1" applyFont="1" applyFill="1"/>
    <xf numFmtId="0" fontId="10" fillId="8" borderId="0" xfId="0" applyFont="1" applyFill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164" fontId="6" fillId="8" borderId="0" xfId="0" applyNumberFormat="1" applyFont="1" applyFill="1" applyAlignment="1">
      <alignment horizontal="right"/>
    </xf>
    <xf numFmtId="0" fontId="9" fillId="8" borderId="0" xfId="0" applyFont="1" applyFill="1"/>
    <xf numFmtId="37" fontId="11" fillId="8" borderId="0" xfId="2" applyNumberFormat="1" applyFont="1" applyFill="1" applyAlignment="1">
      <alignment horizontal="right"/>
    </xf>
    <xf numFmtId="37" fontId="11" fillId="8" borderId="3" xfId="2" applyNumberFormat="1" applyFont="1" applyFill="1" applyBorder="1" applyAlignment="1">
      <alignment horizontal="right" vertical="top" readingOrder="2"/>
    </xf>
    <xf numFmtId="0" fontId="7" fillId="8" borderId="10" xfId="0" applyFont="1" applyFill="1" applyBorder="1"/>
    <xf numFmtId="37" fontId="11" fillId="8" borderId="10" xfId="2" applyNumberFormat="1" applyFont="1" applyFill="1" applyBorder="1" applyAlignment="1">
      <alignment horizontal="right"/>
    </xf>
    <xf numFmtId="37" fontId="11" fillId="8" borderId="14" xfId="2" applyNumberFormat="1" applyFont="1" applyFill="1" applyBorder="1" applyAlignment="1">
      <alignment horizontal="right"/>
    </xf>
    <xf numFmtId="167" fontId="11" fillId="8" borderId="0" xfId="2" applyNumberFormat="1" applyFont="1" applyFill="1" applyAlignment="1">
      <alignment horizontal="right"/>
    </xf>
    <xf numFmtId="37" fontId="10" fillId="8" borderId="0" xfId="2" applyNumberFormat="1" applyFont="1" applyFill="1" applyBorder="1" applyAlignment="1">
      <alignment horizontal="right" vertical="top" readingOrder="2"/>
    </xf>
    <xf numFmtId="167" fontId="11" fillId="8" borderId="0" xfId="2" applyNumberFormat="1" applyFont="1" applyFill="1" applyBorder="1" applyAlignment="1">
      <alignment horizontal="right"/>
    </xf>
    <xf numFmtId="3" fontId="9" fillId="0" borderId="0" xfId="6" applyNumberFormat="1" applyFont="1" applyFill="1" applyBorder="1" applyAlignment="1">
      <alignment horizontal="right" vertical="center"/>
    </xf>
    <xf numFmtId="3" fontId="13" fillId="0" borderId="0" xfId="2" applyNumberFormat="1" applyFont="1" applyFill="1" applyBorder="1" applyAlignment="1">
      <alignment horizontal="right" vertical="center" indent="2"/>
    </xf>
    <xf numFmtId="3" fontId="9" fillId="0" borderId="0" xfId="6" applyNumberFormat="1" applyFont="1" applyFill="1" applyBorder="1" applyAlignment="1">
      <alignment horizontal="right" vertical="center" wrapText="1" indent="2"/>
    </xf>
    <xf numFmtId="3" fontId="13" fillId="0" borderId="0" xfId="2" applyNumberFormat="1" applyFont="1" applyFill="1" applyBorder="1" applyAlignment="1">
      <alignment horizontal="right" vertical="center"/>
    </xf>
    <xf numFmtId="168" fontId="9" fillId="0" borderId="0" xfId="6" applyNumberFormat="1" applyFont="1" applyFill="1" applyBorder="1" applyAlignment="1">
      <alignment horizontal="left" vertical="center" wrapText="1" indent="2"/>
    </xf>
    <xf numFmtId="3" fontId="13" fillId="0" borderId="0" xfId="6" applyNumberFormat="1" applyFont="1" applyFill="1" applyBorder="1" applyAlignment="1">
      <alignment horizontal="right" vertical="center"/>
    </xf>
    <xf numFmtId="37" fontId="13" fillId="0" borderId="0" xfId="6" applyNumberFormat="1" applyFont="1" applyFill="1" applyBorder="1" applyAlignment="1">
      <alignment horizontal="right" vertical="center" indent="1"/>
    </xf>
    <xf numFmtId="168" fontId="13" fillId="0" borderId="0" xfId="6" applyNumberFormat="1" applyFont="1" applyFill="1" applyBorder="1" applyAlignment="1">
      <alignment horizontal="left" vertical="center" wrapText="1" indent="2"/>
    </xf>
    <xf numFmtId="0" fontId="8" fillId="0" borderId="10" xfId="0" applyFont="1" applyBorder="1" applyAlignment="1">
      <alignment vertical="center"/>
    </xf>
    <xf numFmtId="37" fontId="11" fillId="0" borderId="0" xfId="6" applyNumberFormat="1" applyFont="1" applyFill="1" applyBorder="1" applyAlignment="1">
      <alignment horizontal="right" vertical="center" indent="1"/>
    </xf>
    <xf numFmtId="164" fontId="14" fillId="8" borderId="0" xfId="0" applyNumberFormat="1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0" fontId="11" fillId="8" borderId="0" xfId="0" applyFont="1" applyFill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left" vertical="center"/>
    </xf>
    <xf numFmtId="0" fontId="8" fillId="9" borderId="13" xfId="0" applyFont="1" applyFill="1" applyBorder="1" applyAlignment="1">
      <alignment horizontal="left" vertical="center"/>
    </xf>
    <xf numFmtId="0" fontId="10" fillId="8" borderId="0" xfId="0" applyFont="1" applyFill="1" applyAlignment="1">
      <alignment horizontal="left" vertical="center"/>
    </xf>
    <xf numFmtId="0" fontId="11" fillId="8" borderId="0" xfId="0" applyFont="1" applyFill="1" applyAlignment="1">
      <alignment horizontal="left" vertical="center"/>
    </xf>
    <xf numFmtId="164" fontId="8" fillId="3" borderId="7" xfId="0" applyNumberFormat="1" applyFont="1" applyFill="1" applyBorder="1" applyAlignment="1">
      <alignment horizontal="center" vertical="center"/>
    </xf>
    <xf numFmtId="0" fontId="8" fillId="9" borderId="0" xfId="0" applyFont="1" applyFill="1" applyAlignment="1">
      <alignment horizontal="left"/>
    </xf>
    <xf numFmtId="0" fontId="10" fillId="0" borderId="0" xfId="11" applyFont="1" applyAlignment="1">
      <alignment horizontal="left" vertical="center"/>
    </xf>
    <xf numFmtId="0" fontId="11" fillId="0" borderId="0" xfId="11" applyFont="1" applyAlignment="1">
      <alignment horizontal="left" vertical="center"/>
    </xf>
    <xf numFmtId="167" fontId="8" fillId="3" borderId="8" xfId="2" applyNumberFormat="1" applyFont="1" applyFill="1" applyBorder="1" applyAlignment="1">
      <alignment horizontal="center"/>
    </xf>
    <xf numFmtId="167" fontId="8" fillId="3" borderId="6" xfId="2" applyNumberFormat="1" applyFont="1" applyFill="1" applyBorder="1" applyAlignment="1">
      <alignment horizontal="center"/>
    </xf>
    <xf numFmtId="167" fontId="8" fillId="3" borderId="9" xfId="2" applyNumberFormat="1" applyFont="1" applyFill="1" applyBorder="1" applyAlignment="1">
      <alignment horizontal="center"/>
    </xf>
    <xf numFmtId="167" fontId="8" fillId="3" borderId="5" xfId="2" applyNumberFormat="1" applyFont="1" applyFill="1" applyBorder="1" applyAlignment="1">
      <alignment horizontal="center"/>
    </xf>
    <xf numFmtId="167" fontId="8" fillId="3" borderId="0" xfId="2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12" applyFont="1" applyAlignment="1">
      <alignment horizontal="right" vertical="center" readingOrder="2"/>
    </xf>
    <xf numFmtId="0" fontId="7" fillId="0" borderId="0" xfId="12" applyFont="1" applyAlignment="1">
      <alignment vertical="center"/>
    </xf>
    <xf numFmtId="0" fontId="10" fillId="0" borderId="0" xfId="0" applyFont="1" applyAlignment="1" applyProtection="1">
      <alignment horizontal="left" vertical="center" readingOrder="2"/>
      <protection locked="0"/>
    </xf>
    <xf numFmtId="0" fontId="11" fillId="0" borderId="0" xfId="0" applyFont="1" applyAlignment="1">
      <alignment horizontal="justify" vertical="justify"/>
    </xf>
    <xf numFmtId="43" fontId="10" fillId="3" borderId="0" xfId="0" applyNumberFormat="1" applyFont="1" applyFill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right"/>
    </xf>
  </cellXfs>
  <cellStyles count="17">
    <cellStyle name="a1" xfId="1" xr:uid="{00000000-0005-0000-0000-000000000000}"/>
    <cellStyle name="Comma" xfId="2" builtinId="3"/>
    <cellStyle name="Comma 2" xfId="3" xr:uid="{00000000-0005-0000-0000-000002000000}"/>
    <cellStyle name="Comma 2 2" xfId="16" xr:uid="{00000000-0005-0000-0000-000003000000}"/>
    <cellStyle name="Comma 3" xfId="4" xr:uid="{00000000-0005-0000-0000-000004000000}"/>
    <cellStyle name="Comma 3 2" xfId="14" xr:uid="{00000000-0005-0000-0000-000005000000}"/>
    <cellStyle name="Comma 5" xfId="5" xr:uid="{00000000-0005-0000-0000-000006000000}"/>
    <cellStyle name="Comma 5 2" xfId="6" xr:uid="{00000000-0005-0000-0000-000007000000}"/>
    <cellStyle name="MS_Arabic" xfId="7" xr:uid="{00000000-0005-0000-0000-000008000000}"/>
    <cellStyle name="Normal" xfId="0" builtinId="0"/>
    <cellStyle name="Normal 2" xfId="8" xr:uid="{00000000-0005-0000-0000-00000A000000}"/>
    <cellStyle name="Normal 2 2" xfId="15" xr:uid="{00000000-0005-0000-0000-00000B000000}"/>
    <cellStyle name="Normal 3" xfId="9" xr:uid="{00000000-0005-0000-0000-00000C000000}"/>
    <cellStyle name="Normal 4" xfId="10" xr:uid="{00000000-0005-0000-0000-00000D000000}"/>
    <cellStyle name="Normal 5" xfId="11" xr:uid="{00000000-0005-0000-0000-00000E000000}"/>
    <cellStyle name="Normal_الأصلية والمناقلات" xfId="12" xr:uid="{00000000-0005-0000-0000-00000F000000}"/>
    <cellStyle name="Percent" xfId="1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24</xdr:row>
      <xdr:rowOff>0</xdr:rowOff>
    </xdr:from>
    <xdr:to>
      <xdr:col>2</xdr:col>
      <xdr:colOff>76200</xdr:colOff>
      <xdr:row>24</xdr:row>
      <xdr:rowOff>161925</xdr:rowOff>
    </xdr:to>
    <xdr:sp macro="" textlink="">
      <xdr:nvSpPr>
        <xdr:cNvPr id="3409" name="Text Box 16">
          <a:extLst>
            <a:ext uri="{FF2B5EF4-FFF2-40B4-BE49-F238E27FC236}">
              <a16:creationId xmlns:a16="http://schemas.microsoft.com/office/drawing/2014/main" id="{00000000-0008-0000-1100-000051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24</xdr:row>
      <xdr:rowOff>0</xdr:rowOff>
    </xdr:from>
    <xdr:to>
      <xdr:col>2</xdr:col>
      <xdr:colOff>76200</xdr:colOff>
      <xdr:row>25</xdr:row>
      <xdr:rowOff>9525</xdr:rowOff>
    </xdr:to>
    <xdr:sp macro="" textlink="">
      <xdr:nvSpPr>
        <xdr:cNvPr id="3410" name="Text Box 16">
          <a:extLst>
            <a:ext uri="{FF2B5EF4-FFF2-40B4-BE49-F238E27FC236}">
              <a16:creationId xmlns:a16="http://schemas.microsoft.com/office/drawing/2014/main" id="{00000000-0008-0000-1100-0000520D0000}"/>
            </a:ext>
          </a:extLst>
        </xdr:cNvPr>
        <xdr:cNvSpPr txBox="1">
          <a:spLocks noChangeArrowheads="1"/>
        </xdr:cNvSpPr>
      </xdr:nvSpPr>
      <xdr:spPr bwMode="auto">
        <a:xfrm>
          <a:off x="4400550" y="48863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</xdr:col>
      <xdr:colOff>0</xdr:colOff>
      <xdr:row>24</xdr:row>
      <xdr:rowOff>0</xdr:rowOff>
    </xdr:from>
    <xdr:ext cx="76200" cy="209550"/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 txBox="1">
          <a:spLocks noChangeArrowheads="1"/>
        </xdr:cNvSpPr>
      </xdr:nvSpPr>
      <xdr:spPr bwMode="auto">
        <a:xfrm>
          <a:off x="10454887650" y="60674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nac016/My%20Documents/Audit/&#1575;&#1604;&#1581;&#1587;&#1575;&#1576;%20&#1575;&#1604;&#1582;&#1578;&#1575;&#1605;&#1610;%20&#1604;&#1604;&#1583;&#1608;&#1604;&#1577;/&#1580;&#1583;&#1608;&#1604;%20&#1575;&#1604;&#1605;&#1589;&#1585;&#1608;&#1601;&#1575;&#1578;%20&#1575;&#1604;&#1605;&#1578;&#1603;&#1585;&#1585;&#1577;%20&#1576;&#1593;&#1583;%20&#1573;&#1583;&#1582;&#1575;&#1604;%20&#1605;&#1589;&#1585;&#1608;&#1601;&#1575;&#1578;%20&#1575;&#1604;&#1583;&#1575;&#1582;&#1604;&#1610;&#157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المصروفات  غير المسجلة"/>
      <sheetName val="تفصيل المصروفات (3)"/>
      <sheetName val="تفصيل المصروفات (4)"/>
    </sheetNames>
    <sheetDataSet>
      <sheetData sheetId="0" refreshError="1"/>
      <sheetData sheetId="1">
        <row r="3">
          <cell r="A3" t="str">
            <v>9- المصروفات المتكررة مصنفة حسب الأبواب والأقسام والبنود</v>
          </cell>
        </row>
        <row r="5">
          <cell r="A5" t="str">
            <v>التبويــب</v>
          </cell>
        </row>
        <row r="6">
          <cell r="A6" t="str">
            <v xml:space="preserve"> بند 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ogle.com.bh/url?q=http://www.sio.gov.bh/&amp;sa=U&amp;ei=_c6BU5-aAYWo0QWvpIH4Cg&amp;ved=0CB8QFjAA&amp;usg=AFQjCNG3tZdDOSRAwyjqgAtZAL0Ql2FcrQ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5"/>
  <dimension ref="A1:E37"/>
  <sheetViews>
    <sheetView tabSelected="1" view="pageBreakPreview" zoomScaleNormal="75" zoomScaleSheetLayoutView="100" workbookViewId="0">
      <selection sqref="A1:E1"/>
    </sheetView>
  </sheetViews>
  <sheetFormatPr defaultRowHeight="15.75"/>
  <cols>
    <col min="1" max="1" width="32.7109375" style="3" customWidth="1"/>
    <col min="2" max="2" width="11.5703125" style="3" customWidth="1"/>
    <col min="3" max="5" width="18.85546875" style="4" customWidth="1"/>
    <col min="6" max="6" width="9.140625" style="1"/>
    <col min="7" max="9" width="11" style="1" bestFit="1" customWidth="1"/>
    <col min="10" max="16384" width="9.140625" style="1"/>
  </cols>
  <sheetData>
    <row r="1" spans="1:5" ht="18" customHeight="1">
      <c r="A1" s="261" t="s">
        <v>96</v>
      </c>
      <c r="B1" s="261"/>
      <c r="C1" s="262"/>
      <c r="D1" s="262"/>
      <c r="E1" s="262"/>
    </row>
    <row r="2" spans="1:5" ht="18" customHeight="1">
      <c r="A2" s="261" t="s">
        <v>97</v>
      </c>
      <c r="B2" s="261"/>
      <c r="C2" s="262"/>
      <c r="D2" s="262"/>
      <c r="E2" s="262"/>
    </row>
    <row r="3" spans="1:5" ht="18" customHeight="1">
      <c r="A3" s="261" t="s">
        <v>1013</v>
      </c>
      <c r="B3" s="261"/>
      <c r="C3" s="261"/>
      <c r="D3" s="261"/>
      <c r="E3" s="261"/>
    </row>
    <row r="4" spans="1:5" ht="13.5" customHeight="1">
      <c r="A4" s="221"/>
      <c r="B4" s="221"/>
      <c r="C4" s="222"/>
      <c r="D4" s="222"/>
      <c r="E4" s="223" t="s">
        <v>63</v>
      </c>
    </row>
    <row r="5" spans="1:5" ht="28.5" customHeight="1">
      <c r="A5" s="120" t="s">
        <v>35</v>
      </c>
      <c r="B5" s="120" t="s">
        <v>109</v>
      </c>
      <c r="C5" s="120" t="s">
        <v>1014</v>
      </c>
      <c r="D5" s="120" t="s">
        <v>1015</v>
      </c>
      <c r="E5" s="120" t="s">
        <v>936</v>
      </c>
    </row>
    <row r="6" spans="1:5" s="2" customFormat="1" ht="21.75" customHeight="1">
      <c r="A6" s="30" t="s">
        <v>37</v>
      </c>
      <c r="B6" s="224"/>
      <c r="C6" s="224"/>
      <c r="D6" s="224"/>
      <c r="E6" s="224"/>
    </row>
    <row r="7" spans="1:5" s="2" customFormat="1" ht="21.75" customHeight="1">
      <c r="A7" s="225" t="s">
        <v>18</v>
      </c>
      <c r="B7" s="226" t="s">
        <v>839</v>
      </c>
      <c r="C7" s="77">
        <v>2406600000</v>
      </c>
      <c r="D7" s="77">
        <v>2600157462</v>
      </c>
      <c r="E7" s="77">
        <v>2645361891</v>
      </c>
    </row>
    <row r="8" spans="1:5" s="2" customFormat="1" ht="21.75" customHeight="1">
      <c r="A8" s="225" t="s">
        <v>19</v>
      </c>
      <c r="B8" s="226" t="s">
        <v>840</v>
      </c>
      <c r="C8" s="77">
        <v>198008551</v>
      </c>
      <c r="D8" s="77">
        <v>223770501</v>
      </c>
      <c r="E8" s="77">
        <v>217752920</v>
      </c>
    </row>
    <row r="9" spans="1:5" s="2" customFormat="1" ht="21.75" customHeight="1">
      <c r="A9" s="225" t="s">
        <v>20</v>
      </c>
      <c r="B9" s="226" t="s">
        <v>840</v>
      </c>
      <c r="C9" s="77">
        <v>51875230</v>
      </c>
      <c r="D9" s="77">
        <v>52604109</v>
      </c>
      <c r="E9" s="77">
        <v>45020826</v>
      </c>
    </row>
    <row r="10" spans="1:5" s="2" customFormat="1" ht="21.75" customHeight="1">
      <c r="A10" s="225" t="s">
        <v>41</v>
      </c>
      <c r="B10" s="226" t="s">
        <v>840</v>
      </c>
      <c r="C10" s="77">
        <v>74289097</v>
      </c>
      <c r="D10" s="77">
        <v>17571022</v>
      </c>
      <c r="E10" s="77">
        <v>15023753</v>
      </c>
    </row>
    <row r="11" spans="1:5" s="2" customFormat="1" ht="21.75" customHeight="1">
      <c r="A11" s="225" t="s">
        <v>21</v>
      </c>
      <c r="B11" s="226" t="s">
        <v>840</v>
      </c>
      <c r="C11" s="77">
        <v>37600000</v>
      </c>
      <c r="D11" s="77">
        <v>0</v>
      </c>
      <c r="E11" s="77">
        <v>56436545</v>
      </c>
    </row>
    <row r="12" spans="1:5" s="2" customFormat="1" ht="21.75" customHeight="1">
      <c r="A12" s="225" t="s">
        <v>22</v>
      </c>
      <c r="B12" s="226" t="s">
        <v>840</v>
      </c>
      <c r="C12" s="77">
        <v>442600</v>
      </c>
      <c r="D12" s="77">
        <v>274773</v>
      </c>
      <c r="E12" s="77">
        <v>714036</v>
      </c>
    </row>
    <row r="13" spans="1:5" s="2" customFormat="1" ht="21.75" customHeight="1">
      <c r="A13" s="225" t="s">
        <v>23</v>
      </c>
      <c r="B13" s="226" t="s">
        <v>840</v>
      </c>
      <c r="C13" s="77">
        <v>22076522</v>
      </c>
      <c r="D13" s="77">
        <v>49279669</v>
      </c>
      <c r="E13" s="77">
        <v>53942102</v>
      </c>
    </row>
    <row r="14" spans="1:5" s="2" customFormat="1" ht="21.75" customHeight="1">
      <c r="A14" s="9" t="s">
        <v>36</v>
      </c>
      <c r="B14" s="121" t="s">
        <v>841</v>
      </c>
      <c r="C14" s="117">
        <f>SUM(C7:C13)</f>
        <v>2790892000</v>
      </c>
      <c r="D14" s="117">
        <f>SUM(D7:D13)</f>
        <v>2943657536</v>
      </c>
      <c r="E14" s="117">
        <f>SUM(E7:E13)</f>
        <v>3034252073</v>
      </c>
    </row>
    <row r="15" spans="1:5" s="2" customFormat="1" ht="21.75" customHeight="1">
      <c r="A15" s="30" t="s">
        <v>31</v>
      </c>
      <c r="B15" s="227"/>
      <c r="C15" s="228"/>
      <c r="D15" s="228"/>
      <c r="E15" s="228"/>
    </row>
    <row r="16" spans="1:5" s="2" customFormat="1" ht="21.75" customHeight="1">
      <c r="A16" s="225" t="s">
        <v>24</v>
      </c>
      <c r="B16" s="229" t="s">
        <v>842</v>
      </c>
      <c r="C16" s="94">
        <v>1330367017</v>
      </c>
      <c r="D16" s="94">
        <v>1300403906</v>
      </c>
      <c r="E16" s="94">
        <v>1204151011</v>
      </c>
    </row>
    <row r="17" spans="1:5" s="2" customFormat="1" ht="21.75" customHeight="1">
      <c r="A17" s="225" t="s">
        <v>25</v>
      </c>
      <c r="B17" s="229" t="s">
        <v>842</v>
      </c>
      <c r="C17" s="94">
        <v>196680606</v>
      </c>
      <c r="D17" s="94">
        <v>210798858</v>
      </c>
      <c r="E17" s="94">
        <v>183681226</v>
      </c>
    </row>
    <row r="18" spans="1:5" s="2" customFormat="1" ht="21.75" customHeight="1">
      <c r="A18" s="225" t="s">
        <v>26</v>
      </c>
      <c r="B18" s="229" t="s">
        <v>842</v>
      </c>
      <c r="C18" s="94">
        <v>133491541</v>
      </c>
      <c r="D18" s="94">
        <v>131207934</v>
      </c>
      <c r="E18" s="94">
        <v>110332561</v>
      </c>
    </row>
    <row r="19" spans="1:5" s="2" customFormat="1" ht="21.75" customHeight="1">
      <c r="A19" s="225" t="s">
        <v>27</v>
      </c>
      <c r="B19" s="229" t="s">
        <v>842</v>
      </c>
      <c r="C19" s="94">
        <v>36829565</v>
      </c>
      <c r="D19" s="94">
        <v>30769606</v>
      </c>
      <c r="E19" s="94">
        <v>30712004</v>
      </c>
    </row>
    <row r="20" spans="1:5" s="2" customFormat="1" ht="21.75" customHeight="1">
      <c r="A20" s="225" t="s">
        <v>28</v>
      </c>
      <c r="B20" s="229" t="s">
        <v>842</v>
      </c>
      <c r="C20" s="94">
        <v>65036190</v>
      </c>
      <c r="D20" s="94">
        <v>66514923</v>
      </c>
      <c r="E20" s="94">
        <v>60761332</v>
      </c>
    </row>
    <row r="21" spans="1:5" s="2" customFormat="1" ht="21.75" customHeight="1">
      <c r="A21" s="225" t="s">
        <v>29</v>
      </c>
      <c r="B21" s="229" t="s">
        <v>842</v>
      </c>
      <c r="C21" s="94">
        <v>832426830</v>
      </c>
      <c r="D21" s="94">
        <v>694960427</v>
      </c>
      <c r="E21" s="94">
        <v>581699366</v>
      </c>
    </row>
    <row r="22" spans="1:5" s="2" customFormat="1" ht="21.75" customHeight="1">
      <c r="A22" s="225" t="s">
        <v>996</v>
      </c>
      <c r="B22" s="229" t="s">
        <v>842</v>
      </c>
      <c r="C22" s="94">
        <v>457760251</v>
      </c>
      <c r="D22" s="151">
        <v>442388256</v>
      </c>
      <c r="E22" s="94">
        <v>352521750</v>
      </c>
    </row>
    <row r="23" spans="1:5" s="2" customFormat="1" ht="21.75" customHeight="1">
      <c r="A23" s="74" t="s">
        <v>38</v>
      </c>
      <c r="B23" s="123" t="s">
        <v>843</v>
      </c>
      <c r="C23" s="124">
        <f>SUM(C16:C22)</f>
        <v>3052592000</v>
      </c>
      <c r="D23" s="124">
        <f>SUM(D16:D22)</f>
        <v>2877043910</v>
      </c>
      <c r="E23" s="124">
        <f>SUM(E16:E22)</f>
        <v>2523859250</v>
      </c>
    </row>
    <row r="24" spans="1:5" s="2" customFormat="1" ht="21.75" customHeight="1">
      <c r="A24" s="6" t="s">
        <v>30</v>
      </c>
      <c r="B24" s="122" t="s">
        <v>844</v>
      </c>
      <c r="C24" s="125">
        <v>848093577</v>
      </c>
      <c r="D24" s="125">
        <v>476701208</v>
      </c>
      <c r="E24" s="125">
        <v>737037571</v>
      </c>
    </row>
    <row r="25" spans="1:5" s="2" customFormat="1" ht="21.75" customHeight="1">
      <c r="A25" s="9" t="s">
        <v>39</v>
      </c>
      <c r="B25" s="99">
        <v>6</v>
      </c>
      <c r="C25" s="117">
        <f>C23+C24</f>
        <v>3900685577</v>
      </c>
      <c r="D25" s="117">
        <f>D23+D24</f>
        <v>3353745118</v>
      </c>
      <c r="E25" s="117">
        <f>E23+E24</f>
        <v>3260896821</v>
      </c>
    </row>
    <row r="26" spans="1:5" s="2" customFormat="1" ht="3.75" customHeight="1">
      <c r="A26" s="6"/>
      <c r="B26" s="126"/>
      <c r="C26" s="127"/>
      <c r="D26" s="127"/>
      <c r="E26" s="127"/>
    </row>
    <row r="27" spans="1:5" s="2" customFormat="1" ht="21.75" customHeight="1">
      <c r="A27" s="9" t="s">
        <v>845</v>
      </c>
      <c r="B27" s="128"/>
      <c r="C27" s="117">
        <f>C14-C25</f>
        <v>-1109793577</v>
      </c>
      <c r="D27" s="117">
        <f>D14-D25</f>
        <v>-410087582</v>
      </c>
      <c r="E27" s="117">
        <f>E14-E25</f>
        <v>-226644748</v>
      </c>
    </row>
    <row r="28" spans="1:5" s="2" customFormat="1" ht="3.75" customHeight="1">
      <c r="A28" s="30"/>
      <c r="B28" s="30"/>
      <c r="C28" s="31"/>
      <c r="D28" s="31"/>
      <c r="E28" s="31"/>
    </row>
    <row r="29" spans="1:5" s="2" customFormat="1" ht="6" customHeight="1">
      <c r="A29" s="13"/>
      <c r="B29" s="13"/>
      <c r="C29" s="14"/>
      <c r="D29" s="14"/>
      <c r="E29" s="14"/>
    </row>
    <row r="30" spans="1:5" s="2" customFormat="1" ht="21.75" customHeight="1">
      <c r="A30" s="263" t="s">
        <v>95</v>
      </c>
      <c r="B30" s="263"/>
      <c r="C30" s="263"/>
      <c r="D30" s="263"/>
      <c r="E30" s="263"/>
    </row>
    <row r="31" spans="1:5" s="2" customFormat="1" ht="21.75" customHeight="1">
      <c r="A31" s="30"/>
      <c r="B31" s="30"/>
      <c r="C31" s="31"/>
      <c r="D31" s="230">
        <v>2013</v>
      </c>
      <c r="E31" s="230">
        <v>2012</v>
      </c>
    </row>
    <row r="32" spans="1:5" ht="21.75" customHeight="1">
      <c r="A32" s="225" t="s">
        <v>91</v>
      </c>
      <c r="B32" s="226" t="s">
        <v>871</v>
      </c>
      <c r="C32" s="231"/>
      <c r="D32" s="76">
        <v>0</v>
      </c>
      <c r="E32" s="76">
        <v>0</v>
      </c>
    </row>
    <row r="33" spans="1:5" ht="21.75" customHeight="1">
      <c r="A33" s="225" t="s">
        <v>92</v>
      </c>
      <c r="B33" s="226" t="s">
        <v>872</v>
      </c>
      <c r="C33" s="231"/>
      <c r="D33" s="76">
        <v>270562104</v>
      </c>
      <c r="E33" s="76">
        <v>276593577</v>
      </c>
    </row>
    <row r="34" spans="1:5" ht="21" customHeight="1">
      <c r="A34" s="9" t="s">
        <v>43</v>
      </c>
      <c r="B34" s="130"/>
      <c r="C34" s="131"/>
      <c r="D34" s="117">
        <f>SUM(D32:D33)</f>
        <v>270562104</v>
      </c>
      <c r="E34" s="129">
        <f>SUM(E32:E33)</f>
        <v>276593577</v>
      </c>
    </row>
    <row r="35" spans="1:5" ht="15">
      <c r="A35" s="232"/>
      <c r="B35" s="232"/>
      <c r="C35" s="222"/>
      <c r="D35" s="222"/>
      <c r="E35" s="233"/>
    </row>
    <row r="36" spans="1:5">
      <c r="A36" s="234"/>
      <c r="B36" s="234"/>
      <c r="C36" s="235"/>
      <c r="D36" s="260" t="s">
        <v>42</v>
      </c>
      <c r="E36" s="260"/>
    </row>
    <row r="37" spans="1:5">
      <c r="A37" s="236"/>
      <c r="B37" s="236"/>
      <c r="C37" s="237"/>
      <c r="D37" s="260" t="s">
        <v>846</v>
      </c>
      <c r="E37" s="260"/>
    </row>
  </sheetData>
  <mergeCells count="6">
    <mergeCell ref="D37:E37"/>
    <mergeCell ref="A1:E1"/>
    <mergeCell ref="D36:E36"/>
    <mergeCell ref="A2:E2"/>
    <mergeCell ref="A3:E3"/>
    <mergeCell ref="A30:E30"/>
  </mergeCells>
  <phoneticPr fontId="0" type="noConversion"/>
  <pageMargins left="0.24" right="0.26" top="0.75" bottom="0.55000000000000004" header="0.2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view="pageBreakPreview" zoomScaleNormal="100" zoomScaleSheetLayoutView="100" workbookViewId="0">
      <selection activeCell="F15" sqref="F15"/>
    </sheetView>
  </sheetViews>
  <sheetFormatPr defaultRowHeight="12.75"/>
  <cols>
    <col min="1" max="4" width="9.140625" style="11"/>
    <col min="5" max="5" width="24.5703125" style="11" customWidth="1"/>
    <col min="6" max="6" width="20.5703125" style="11" bestFit="1" customWidth="1"/>
    <col min="7" max="7" width="21.5703125" style="11" customWidth="1"/>
    <col min="8" max="16384" width="9.140625" style="11"/>
  </cols>
  <sheetData>
    <row r="1" spans="1:7" ht="21.75" customHeight="1">
      <c r="A1" s="266" t="s">
        <v>12</v>
      </c>
      <c r="B1" s="267"/>
      <c r="C1" s="267"/>
      <c r="D1" s="267"/>
      <c r="E1" s="267"/>
      <c r="F1" s="267"/>
      <c r="G1" s="267"/>
    </row>
    <row r="2" spans="1:7" ht="13.5" customHeight="1">
      <c r="A2" s="238"/>
      <c r="B2" s="239"/>
      <c r="C2" s="239"/>
      <c r="D2" s="239"/>
      <c r="E2" s="239"/>
      <c r="F2" s="239"/>
      <c r="G2" s="240" t="s">
        <v>63</v>
      </c>
    </row>
    <row r="3" spans="1:7" ht="24.75" customHeight="1">
      <c r="A3" s="268" t="s">
        <v>35</v>
      </c>
      <c r="B3" s="268"/>
      <c r="C3" s="268"/>
      <c r="D3" s="268"/>
      <c r="E3" s="268"/>
      <c r="F3" s="138">
        <f>G3+1</f>
        <v>2013</v>
      </c>
      <c r="G3" s="138">
        <v>2012</v>
      </c>
    </row>
    <row r="4" spans="1:7" ht="15.75">
      <c r="A4" s="136" t="s">
        <v>116</v>
      </c>
      <c r="B4" s="137"/>
      <c r="C4" s="137"/>
      <c r="D4" s="137"/>
      <c r="E4" s="137"/>
    </row>
    <row r="5" spans="1:7" ht="18.75">
      <c r="A5" s="241" t="s">
        <v>113</v>
      </c>
      <c r="B5" s="140"/>
      <c r="C5" s="140"/>
      <c r="D5" s="140"/>
      <c r="E5" s="140"/>
      <c r="F5" s="242">
        <v>3854885734</v>
      </c>
      <c r="G5" s="242">
        <v>4051532635</v>
      </c>
    </row>
    <row r="6" spans="1:7" ht="18.75">
      <c r="A6" s="241" t="s">
        <v>114</v>
      </c>
      <c r="B6" s="140"/>
      <c r="C6" s="140"/>
      <c r="D6" s="140"/>
      <c r="E6" s="140"/>
      <c r="F6" s="243">
        <v>-3631231590</v>
      </c>
      <c r="G6" s="243">
        <v>-3798366767</v>
      </c>
    </row>
    <row r="7" spans="1:7" ht="18.75">
      <c r="A7" s="139" t="s">
        <v>115</v>
      </c>
      <c r="B7" s="140"/>
      <c r="C7" s="140"/>
      <c r="D7" s="140"/>
      <c r="E7" s="140"/>
      <c r="F7" s="141">
        <f>SUM(F5:F6)</f>
        <v>223654144</v>
      </c>
      <c r="G7" s="141">
        <f>SUM(G5:G6)</f>
        <v>253165868</v>
      </c>
    </row>
    <row r="8" spans="1:7" ht="15.75">
      <c r="A8" s="241"/>
      <c r="B8" s="140"/>
      <c r="C8" s="140"/>
      <c r="D8" s="140"/>
      <c r="E8" s="140"/>
      <c r="F8" s="244"/>
      <c r="G8" s="244"/>
    </row>
    <row r="9" spans="1:7" ht="15.75">
      <c r="A9" s="136" t="s">
        <v>117</v>
      </c>
      <c r="B9" s="137"/>
      <c r="C9" s="137"/>
      <c r="D9" s="137"/>
      <c r="E9" s="137"/>
      <c r="F9" s="119"/>
      <c r="G9" s="119"/>
    </row>
    <row r="10" spans="1:7" ht="18.75">
      <c r="A10" s="241" t="s">
        <v>113</v>
      </c>
      <c r="B10" s="140"/>
      <c r="C10" s="140"/>
      <c r="D10" s="140"/>
      <c r="E10" s="140"/>
      <c r="F10" s="245">
        <v>2082583680</v>
      </c>
      <c r="G10" s="245">
        <v>2021572160</v>
      </c>
    </row>
    <row r="11" spans="1:7" ht="18.75">
      <c r="A11" s="241" t="s">
        <v>114</v>
      </c>
      <c r="B11" s="140"/>
      <c r="C11" s="140"/>
      <c r="D11" s="140"/>
      <c r="E11" s="140"/>
      <c r="F11" s="245">
        <v>-103316501</v>
      </c>
      <c r="G11" s="245">
        <v>-70356084</v>
      </c>
    </row>
    <row r="12" spans="1:7" ht="18.75">
      <c r="A12" s="241" t="s">
        <v>461</v>
      </c>
      <c r="B12" s="140"/>
      <c r="C12" s="140"/>
      <c r="D12" s="140"/>
      <c r="E12" s="140"/>
      <c r="F12" s="246">
        <v>-19597752</v>
      </c>
      <c r="G12" s="246">
        <v>-18121073</v>
      </c>
    </row>
    <row r="13" spans="1:7" ht="18.75">
      <c r="A13" s="139" t="s">
        <v>115</v>
      </c>
      <c r="B13" s="140"/>
      <c r="C13" s="140"/>
      <c r="D13" s="140"/>
      <c r="E13" s="140"/>
      <c r="F13" s="142">
        <f>SUM(F10:F12)</f>
        <v>1959669427</v>
      </c>
      <c r="G13" s="142">
        <f>SUM(G10:G12)</f>
        <v>1933095003</v>
      </c>
    </row>
    <row r="14" spans="1:7" ht="10.5" customHeight="1">
      <c r="A14" s="241"/>
      <c r="B14" s="140"/>
      <c r="C14" s="140"/>
      <c r="D14" s="140"/>
      <c r="E14" s="140"/>
      <c r="F14" s="247"/>
      <c r="G14" s="247"/>
    </row>
    <row r="15" spans="1:7" ht="18.75">
      <c r="A15" s="269" t="s">
        <v>118</v>
      </c>
      <c r="B15" s="269"/>
      <c r="C15" s="269"/>
      <c r="D15" s="269"/>
      <c r="E15" s="269"/>
      <c r="F15" s="248">
        <v>401014351</v>
      </c>
      <c r="G15" s="248">
        <v>380177200</v>
      </c>
    </row>
    <row r="16" spans="1:7" ht="11.25" customHeight="1">
      <c r="A16" s="241"/>
      <c r="B16" s="140"/>
      <c r="C16" s="140"/>
      <c r="D16" s="140"/>
      <c r="E16" s="140"/>
      <c r="F16" s="249"/>
      <c r="G16" s="249"/>
    </row>
    <row r="17" spans="1:7" ht="18">
      <c r="A17" s="269" t="s">
        <v>119</v>
      </c>
      <c r="B17" s="269"/>
      <c r="C17" s="269"/>
      <c r="D17" s="269"/>
      <c r="E17" s="269"/>
      <c r="F17" s="146">
        <v>15819540</v>
      </c>
      <c r="G17" s="146">
        <v>22523820</v>
      </c>
    </row>
    <row r="18" spans="1:7" ht="11.25" customHeight="1">
      <c r="A18" s="241"/>
      <c r="B18" s="140"/>
      <c r="C18" s="140"/>
      <c r="D18" s="140"/>
      <c r="E18" s="140"/>
      <c r="F18" s="249"/>
      <c r="G18" s="249"/>
    </row>
    <row r="19" spans="1:7" ht="15" customHeight="1">
      <c r="A19" s="269" t="s">
        <v>882</v>
      </c>
      <c r="B19" s="269"/>
      <c r="C19" s="269"/>
      <c r="D19" s="269"/>
      <c r="E19" s="269"/>
      <c r="F19" s="147">
        <v>0</v>
      </c>
      <c r="G19" s="146">
        <v>56400000</v>
      </c>
    </row>
    <row r="20" spans="1:7" ht="16.5" customHeight="1">
      <c r="A20" s="241"/>
      <c r="B20" s="140"/>
      <c r="C20" s="140"/>
      <c r="D20" s="140"/>
      <c r="E20" s="140"/>
      <c r="F20" s="247"/>
      <c r="G20" s="247"/>
    </row>
    <row r="21" spans="1:7" ht="24.75" customHeight="1">
      <c r="A21" s="264" t="s">
        <v>120</v>
      </c>
      <c r="B21" s="264"/>
      <c r="C21" s="264"/>
      <c r="D21" s="264"/>
      <c r="E21" s="265"/>
      <c r="F21" s="143">
        <f>F7+F13+F15+F17+F19</f>
        <v>2600157462</v>
      </c>
      <c r="G21" s="143">
        <f>G7+G13+G15+G17+G19</f>
        <v>2645361891</v>
      </c>
    </row>
  </sheetData>
  <mergeCells count="6">
    <mergeCell ref="A21:E21"/>
    <mergeCell ref="A1:G1"/>
    <mergeCell ref="A3:E3"/>
    <mergeCell ref="A15:E15"/>
    <mergeCell ref="A19:E19"/>
    <mergeCell ref="A17:E17"/>
  </mergeCells>
  <phoneticPr fontId="15" type="noConversion"/>
  <pageMargins left="0.28000000000000003" right="0.27" top="0.75" bottom="1" header="0.25" footer="0.5"/>
  <pageSetup orientation="portrait" r:id="rId1"/>
  <headerFooter>
    <oddHeader>&amp;RKingdom of Bahrain
Consolidated Final Account
For The Year Ended 31 December 2013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O107"/>
  <sheetViews>
    <sheetView view="pageBreakPreview" zoomScaleNormal="90" zoomScaleSheetLayoutView="100" workbookViewId="0">
      <selection sqref="A1:I1"/>
    </sheetView>
  </sheetViews>
  <sheetFormatPr defaultRowHeight="17.25" customHeight="1"/>
  <cols>
    <col min="1" max="1" width="43.5703125" style="43" bestFit="1" customWidth="1"/>
    <col min="2" max="2" width="20" style="43" customWidth="1"/>
    <col min="3" max="3" width="21.85546875" style="43" bestFit="1" customWidth="1"/>
    <col min="4" max="4" width="8.85546875" style="45" customWidth="1"/>
    <col min="5" max="5" width="15" style="43" customWidth="1"/>
    <col min="6" max="6" width="14.7109375" style="43" customWidth="1"/>
    <col min="7" max="7" width="8.85546875" style="45" customWidth="1"/>
    <col min="8" max="8" width="13.5703125" style="43" customWidth="1"/>
    <col min="9" max="9" width="13.42578125" style="43" bestFit="1" customWidth="1"/>
    <col min="10" max="10" width="8.85546875" style="45" customWidth="1"/>
    <col min="11" max="16384" width="9.140625" style="43"/>
  </cols>
  <sheetData>
    <row r="1" spans="1:10" s="44" customFormat="1" ht="26.25" customHeight="1">
      <c r="A1" s="270" t="s">
        <v>11</v>
      </c>
      <c r="B1" s="271"/>
      <c r="C1" s="271"/>
      <c r="D1" s="271"/>
      <c r="E1" s="271"/>
      <c r="F1" s="271"/>
      <c r="G1" s="271"/>
      <c r="H1" s="271"/>
      <c r="I1" s="271"/>
      <c r="J1" s="43"/>
    </row>
    <row r="2" spans="1:10" ht="16.5" customHeight="1">
      <c r="J2" s="56" t="s">
        <v>63</v>
      </c>
    </row>
    <row r="3" spans="1:10" ht="15" customHeight="1">
      <c r="A3" s="276" t="s">
        <v>110</v>
      </c>
      <c r="B3" s="272" t="s">
        <v>64</v>
      </c>
      <c r="C3" s="273"/>
      <c r="D3" s="274"/>
      <c r="E3" s="273" t="s">
        <v>40</v>
      </c>
      <c r="F3" s="273"/>
      <c r="G3" s="275"/>
      <c r="H3" s="273" t="s">
        <v>99</v>
      </c>
      <c r="I3" s="273"/>
      <c r="J3" s="275"/>
    </row>
    <row r="4" spans="1:10" s="46" customFormat="1" ht="28.5" customHeight="1">
      <c r="A4" s="276"/>
      <c r="B4" s="80" t="s">
        <v>62</v>
      </c>
      <c r="C4" s="80" t="s">
        <v>33</v>
      </c>
      <c r="D4" s="81" t="s">
        <v>108</v>
      </c>
      <c r="E4" s="80" t="s">
        <v>62</v>
      </c>
      <c r="F4" s="80" t="s">
        <v>33</v>
      </c>
      <c r="G4" s="81" t="s">
        <v>98</v>
      </c>
      <c r="H4" s="80" t="s">
        <v>62</v>
      </c>
      <c r="I4" s="80" t="s">
        <v>33</v>
      </c>
      <c r="J4" s="81" t="s">
        <v>98</v>
      </c>
    </row>
    <row r="5" spans="1:10" s="47" customFormat="1" ht="15">
      <c r="A5" s="79" t="s">
        <v>962</v>
      </c>
      <c r="B5" s="165">
        <v>958</v>
      </c>
      <c r="C5" s="166">
        <v>0</v>
      </c>
      <c r="D5" s="167" t="s">
        <v>235</v>
      </c>
      <c r="E5" s="165">
        <v>17931596</v>
      </c>
      <c r="F5" s="165">
        <v>18151000</v>
      </c>
      <c r="G5" s="168">
        <f t="shared" ref="G5:G49" si="0">E5/F5*100</f>
        <v>98.79122913338108</v>
      </c>
      <c r="H5" s="166">
        <v>0</v>
      </c>
      <c r="I5" s="166">
        <v>0</v>
      </c>
      <c r="J5" s="167" t="s">
        <v>235</v>
      </c>
    </row>
    <row r="6" spans="1:10" s="47" customFormat="1" ht="15">
      <c r="A6" s="79" t="s">
        <v>963</v>
      </c>
      <c r="B6" s="166">
        <v>0</v>
      </c>
      <c r="C6" s="166">
        <v>0</v>
      </c>
      <c r="D6" s="167" t="s">
        <v>235</v>
      </c>
      <c r="E6" s="165">
        <v>465097894</v>
      </c>
      <c r="F6" s="165">
        <v>465097894</v>
      </c>
      <c r="G6" s="168">
        <f t="shared" si="0"/>
        <v>100</v>
      </c>
      <c r="H6" s="165">
        <v>534291</v>
      </c>
      <c r="I6" s="168">
        <v>534291</v>
      </c>
      <c r="J6" s="168">
        <f>H6/I6*100</f>
        <v>100</v>
      </c>
    </row>
    <row r="7" spans="1:10" s="47" customFormat="1" ht="15">
      <c r="A7" s="79" t="s">
        <v>47</v>
      </c>
      <c r="B7" s="165">
        <v>38079849</v>
      </c>
      <c r="C7" s="165">
        <v>33922000</v>
      </c>
      <c r="D7" s="168">
        <f>B7/C7*100</f>
        <v>112.25708684629443</v>
      </c>
      <c r="E7" s="165">
        <v>324731640</v>
      </c>
      <c r="F7" s="165">
        <v>330000000</v>
      </c>
      <c r="G7" s="168">
        <f t="shared" si="0"/>
        <v>98.403527272727274</v>
      </c>
      <c r="H7" s="165">
        <v>23072323</v>
      </c>
      <c r="I7" s="168">
        <v>30000000</v>
      </c>
      <c r="J7" s="168">
        <f>H7/I7*100</f>
        <v>76.907743333333329</v>
      </c>
    </row>
    <row r="8" spans="1:10" s="47" customFormat="1" ht="15">
      <c r="A8" s="79" t="s">
        <v>48</v>
      </c>
      <c r="B8" s="165">
        <v>760</v>
      </c>
      <c r="C8" s="166">
        <v>0</v>
      </c>
      <c r="D8" s="167" t="s">
        <v>235</v>
      </c>
      <c r="E8" s="165">
        <v>32200000</v>
      </c>
      <c r="F8" s="165">
        <v>32200000</v>
      </c>
      <c r="G8" s="168">
        <f t="shared" si="0"/>
        <v>100</v>
      </c>
      <c r="H8" s="165">
        <v>832753</v>
      </c>
      <c r="I8" s="168">
        <v>832753</v>
      </c>
      <c r="J8" s="168">
        <f>H8/I8*100</f>
        <v>100</v>
      </c>
    </row>
    <row r="9" spans="1:10" s="47" customFormat="1" ht="15">
      <c r="A9" s="79" t="s">
        <v>228</v>
      </c>
      <c r="B9" s="165">
        <v>7684</v>
      </c>
      <c r="C9" s="165">
        <v>5000</v>
      </c>
      <c r="D9" s="168">
        <f>B9/C9*100</f>
        <v>153.68</v>
      </c>
      <c r="E9" s="165">
        <v>2221688</v>
      </c>
      <c r="F9" s="165">
        <v>2375000</v>
      </c>
      <c r="G9" s="168">
        <f t="shared" si="0"/>
        <v>93.544757894736847</v>
      </c>
      <c r="H9" s="166">
        <v>0</v>
      </c>
      <c r="I9" s="168">
        <v>40000</v>
      </c>
      <c r="J9" s="167" t="s">
        <v>235</v>
      </c>
    </row>
    <row r="10" spans="1:10" s="47" customFormat="1" ht="15">
      <c r="A10" s="79" t="s">
        <v>49</v>
      </c>
      <c r="B10" s="165">
        <v>1850282</v>
      </c>
      <c r="C10" s="165">
        <v>1876000</v>
      </c>
      <c r="D10" s="168">
        <f t="shared" ref="D10:D16" si="1">B10/C10*100</f>
        <v>98.629104477611946</v>
      </c>
      <c r="E10" s="165">
        <v>35022820</v>
      </c>
      <c r="F10" s="165">
        <v>35022820</v>
      </c>
      <c r="G10" s="168">
        <f t="shared" si="0"/>
        <v>100</v>
      </c>
      <c r="H10" s="165">
        <v>72155</v>
      </c>
      <c r="I10" s="168">
        <v>6000000</v>
      </c>
      <c r="J10" s="168">
        <f t="shared" ref="J10:J16" si="2">H10/I10*100</f>
        <v>1.2025833333333333</v>
      </c>
    </row>
    <row r="11" spans="1:10" s="47" customFormat="1" ht="15">
      <c r="A11" s="79" t="s">
        <v>988</v>
      </c>
      <c r="B11" s="165">
        <v>10824306</v>
      </c>
      <c r="C11" s="165">
        <v>9248000</v>
      </c>
      <c r="D11" s="168">
        <f t="shared" si="1"/>
        <v>117.04483131487888</v>
      </c>
      <c r="E11" s="165">
        <v>14968658</v>
      </c>
      <c r="F11" s="165">
        <v>14968658</v>
      </c>
      <c r="G11" s="168">
        <f t="shared" si="0"/>
        <v>100</v>
      </c>
      <c r="H11" s="165">
        <v>958867</v>
      </c>
      <c r="I11" s="168">
        <v>2298999</v>
      </c>
      <c r="J11" s="168">
        <f t="shared" si="2"/>
        <v>41.708021621584003</v>
      </c>
    </row>
    <row r="12" spans="1:10" s="47" customFormat="1" ht="15">
      <c r="A12" s="79" t="s">
        <v>50</v>
      </c>
      <c r="B12" s="165">
        <v>1091114</v>
      </c>
      <c r="C12" s="165">
        <v>3219000</v>
      </c>
      <c r="D12" s="168">
        <f t="shared" si="1"/>
        <v>33.896054675365022</v>
      </c>
      <c r="E12" s="165">
        <v>318883208</v>
      </c>
      <c r="F12" s="165">
        <v>325100000</v>
      </c>
      <c r="G12" s="168">
        <f t="shared" si="0"/>
        <v>98.087729314057214</v>
      </c>
      <c r="H12" s="165">
        <v>10446290</v>
      </c>
      <c r="I12" s="168">
        <v>17150164</v>
      </c>
      <c r="J12" s="168">
        <f t="shared" si="2"/>
        <v>60.910729483403195</v>
      </c>
    </row>
    <row r="13" spans="1:10" s="47" customFormat="1" ht="15">
      <c r="A13" s="79" t="s">
        <v>51</v>
      </c>
      <c r="B13" s="165">
        <v>13815100</v>
      </c>
      <c r="C13" s="165">
        <v>14750000</v>
      </c>
      <c r="D13" s="168">
        <f t="shared" si="1"/>
        <v>93.66169491525423</v>
      </c>
      <c r="E13" s="165">
        <v>249775333</v>
      </c>
      <c r="F13" s="165">
        <v>249775333</v>
      </c>
      <c r="G13" s="168">
        <f t="shared" si="0"/>
        <v>100</v>
      </c>
      <c r="H13" s="165">
        <v>6272133</v>
      </c>
      <c r="I13" s="168">
        <v>28734100</v>
      </c>
      <c r="J13" s="168">
        <f t="shared" si="2"/>
        <v>21.828186718915852</v>
      </c>
    </row>
    <row r="14" spans="1:10" s="47" customFormat="1" ht="15">
      <c r="A14" s="79" t="s">
        <v>964</v>
      </c>
      <c r="B14" s="165">
        <v>326067</v>
      </c>
      <c r="C14" s="165">
        <v>330000</v>
      </c>
      <c r="D14" s="168">
        <f t="shared" si="1"/>
        <v>98.808181818181822</v>
      </c>
      <c r="E14" s="165">
        <v>17505393</v>
      </c>
      <c r="F14" s="165">
        <v>17744000</v>
      </c>
      <c r="G14" s="168">
        <f t="shared" si="0"/>
        <v>98.655280658250675</v>
      </c>
      <c r="H14" s="165">
        <v>4026287</v>
      </c>
      <c r="I14" s="168">
        <v>25612600</v>
      </c>
      <c r="J14" s="168">
        <f t="shared" si="2"/>
        <v>15.719946432615197</v>
      </c>
    </row>
    <row r="15" spans="1:10" s="47" customFormat="1" ht="15">
      <c r="A15" s="79" t="s">
        <v>965</v>
      </c>
      <c r="B15" s="165">
        <v>2024889</v>
      </c>
      <c r="C15" s="165">
        <v>2126000</v>
      </c>
      <c r="D15" s="168">
        <f t="shared" si="1"/>
        <v>95.244073377234244</v>
      </c>
      <c r="E15" s="165">
        <v>6164974</v>
      </c>
      <c r="F15" s="165">
        <v>6164974</v>
      </c>
      <c r="G15" s="168">
        <f t="shared" si="0"/>
        <v>100</v>
      </c>
      <c r="H15" s="165">
        <v>102587</v>
      </c>
      <c r="I15" s="168">
        <v>660255</v>
      </c>
      <c r="J15" s="168">
        <f t="shared" si="2"/>
        <v>15.537481730543501</v>
      </c>
    </row>
    <row r="16" spans="1:10" s="47" customFormat="1" ht="15">
      <c r="A16" s="79" t="s">
        <v>966</v>
      </c>
      <c r="B16" s="165">
        <v>57640</v>
      </c>
      <c r="C16" s="165">
        <v>35500</v>
      </c>
      <c r="D16" s="168">
        <f t="shared" si="1"/>
        <v>162.36619718309859</v>
      </c>
      <c r="E16" s="165">
        <v>12337237</v>
      </c>
      <c r="F16" s="165">
        <v>13093000</v>
      </c>
      <c r="G16" s="168">
        <f t="shared" si="0"/>
        <v>94.227732376078819</v>
      </c>
      <c r="H16" s="165">
        <v>3865258</v>
      </c>
      <c r="I16" s="168">
        <v>24418660</v>
      </c>
      <c r="J16" s="168">
        <f t="shared" si="2"/>
        <v>15.829115930194368</v>
      </c>
    </row>
    <row r="17" spans="1:249" s="47" customFormat="1" ht="15">
      <c r="A17" s="79" t="s">
        <v>967</v>
      </c>
      <c r="B17" s="166">
        <v>0</v>
      </c>
      <c r="C17" s="166">
        <v>0</v>
      </c>
      <c r="D17" s="167" t="s">
        <v>235</v>
      </c>
      <c r="E17" s="165">
        <v>1452000</v>
      </c>
      <c r="F17" s="165">
        <v>1452000</v>
      </c>
      <c r="G17" s="168">
        <f t="shared" si="0"/>
        <v>100</v>
      </c>
      <c r="H17" s="166">
        <v>0</v>
      </c>
      <c r="I17" s="166">
        <v>0</v>
      </c>
      <c r="J17" s="167" t="s">
        <v>235</v>
      </c>
    </row>
    <row r="18" spans="1:249" s="47" customFormat="1" ht="15">
      <c r="A18" s="118" t="s">
        <v>87</v>
      </c>
      <c r="B18" s="165">
        <v>159670</v>
      </c>
      <c r="C18" s="165">
        <v>12500</v>
      </c>
      <c r="D18" s="169">
        <f>B18/C18*100</f>
        <v>1277.3599999999999</v>
      </c>
      <c r="E18" s="165">
        <v>26712404</v>
      </c>
      <c r="F18" s="165">
        <v>26712404</v>
      </c>
      <c r="G18" s="168">
        <f t="shared" si="0"/>
        <v>100</v>
      </c>
      <c r="H18" s="165">
        <v>944366</v>
      </c>
      <c r="I18" s="168">
        <v>2924199</v>
      </c>
      <c r="J18" s="168">
        <f>H18/I18*100</f>
        <v>32.294860917468341</v>
      </c>
    </row>
    <row r="19" spans="1:249" s="47" customFormat="1" ht="15">
      <c r="A19" s="79" t="s">
        <v>968</v>
      </c>
      <c r="B19" s="166">
        <v>0</v>
      </c>
      <c r="C19" s="166">
        <v>0</v>
      </c>
      <c r="D19" s="167" t="s">
        <v>235</v>
      </c>
      <c r="E19" s="165">
        <v>291714</v>
      </c>
      <c r="F19" s="165">
        <v>359000</v>
      </c>
      <c r="G19" s="168">
        <f t="shared" si="0"/>
        <v>81.257381615598888</v>
      </c>
      <c r="H19" s="166">
        <v>0</v>
      </c>
      <c r="I19" s="166">
        <v>0</v>
      </c>
      <c r="J19" s="170">
        <v>0</v>
      </c>
    </row>
    <row r="20" spans="1:249" s="47" customFormat="1" ht="15">
      <c r="A20" s="79" t="s">
        <v>992</v>
      </c>
      <c r="B20" s="165">
        <v>8990818</v>
      </c>
      <c r="C20" s="165">
        <v>8282000</v>
      </c>
      <c r="D20" s="168">
        <f>B20/C20*100</f>
        <v>108.55853658536586</v>
      </c>
      <c r="E20" s="165">
        <v>11284851</v>
      </c>
      <c r="F20" s="165">
        <v>11723000</v>
      </c>
      <c r="G20" s="168">
        <f t="shared" si="0"/>
        <v>96.262484005800559</v>
      </c>
      <c r="H20" s="165">
        <v>1829239</v>
      </c>
      <c r="I20" s="168">
        <v>14025709</v>
      </c>
      <c r="J20" s="168">
        <f>H20/I20*100</f>
        <v>13.042043008307102</v>
      </c>
    </row>
    <row r="21" spans="1:249" s="50" customFormat="1" ht="15">
      <c r="A21" s="79" t="s">
        <v>231</v>
      </c>
      <c r="B21" s="165">
        <v>33460</v>
      </c>
      <c r="C21" s="165">
        <v>29000</v>
      </c>
      <c r="D21" s="168">
        <f>B21/C21*100</f>
        <v>115.37931034482757</v>
      </c>
      <c r="E21" s="165">
        <v>5360542</v>
      </c>
      <c r="F21" s="165">
        <v>5360542</v>
      </c>
      <c r="G21" s="168">
        <f t="shared" si="0"/>
        <v>100</v>
      </c>
      <c r="H21" s="165">
        <v>125124677</v>
      </c>
      <c r="I21" s="168">
        <v>152885646</v>
      </c>
      <c r="J21" s="168">
        <f>H21/I21*100</f>
        <v>81.842004317396814</v>
      </c>
      <c r="K21" s="29"/>
      <c r="L21" s="47"/>
      <c r="M21" s="47"/>
      <c r="N21" s="49"/>
      <c r="O21" s="29"/>
      <c r="P21" s="47"/>
      <c r="Q21" s="47"/>
      <c r="R21" s="49"/>
      <c r="S21" s="48"/>
      <c r="T21" s="47"/>
      <c r="U21" s="47"/>
      <c r="V21" s="49"/>
      <c r="W21" s="29"/>
      <c r="X21" s="47"/>
      <c r="Y21" s="47"/>
      <c r="Z21" s="49"/>
      <c r="AA21" s="29"/>
      <c r="AB21" s="47"/>
      <c r="AC21" s="47"/>
      <c r="AD21" s="49"/>
      <c r="AE21" s="48"/>
      <c r="AF21" s="47"/>
      <c r="AG21" s="47"/>
      <c r="AH21" s="49"/>
      <c r="AI21" s="29"/>
      <c r="AJ21" s="47"/>
      <c r="AK21" s="47"/>
      <c r="AL21" s="49"/>
      <c r="AM21" s="29"/>
      <c r="AN21" s="47"/>
      <c r="AO21" s="47"/>
      <c r="AP21" s="49"/>
      <c r="AQ21" s="48"/>
      <c r="AR21" s="47"/>
      <c r="AS21" s="47"/>
      <c r="AT21" s="49"/>
      <c r="AU21" s="29"/>
      <c r="AV21" s="47"/>
      <c r="AW21" s="47"/>
      <c r="AX21" s="49"/>
      <c r="AY21" s="29"/>
      <c r="AZ21" s="47"/>
      <c r="BA21" s="47"/>
      <c r="BB21" s="49"/>
      <c r="BC21" s="48"/>
      <c r="BD21" s="47"/>
      <c r="BE21" s="47"/>
      <c r="BF21" s="49"/>
      <c r="BG21" s="29"/>
      <c r="BH21" s="47"/>
      <c r="BI21" s="47"/>
      <c r="BJ21" s="49"/>
      <c r="BK21" s="29"/>
      <c r="BL21" s="47"/>
      <c r="BM21" s="47"/>
      <c r="BN21" s="49"/>
      <c r="BO21" s="48"/>
      <c r="BP21" s="47"/>
      <c r="BQ21" s="47"/>
      <c r="BR21" s="49"/>
      <c r="BS21" s="29"/>
      <c r="BT21" s="47"/>
      <c r="BU21" s="47"/>
      <c r="BV21" s="49"/>
      <c r="BW21" s="29"/>
      <c r="BX21" s="47"/>
      <c r="BY21" s="47"/>
      <c r="BZ21" s="49"/>
      <c r="CA21" s="48"/>
      <c r="CB21" s="47"/>
      <c r="CC21" s="47"/>
      <c r="CD21" s="49"/>
      <c r="CE21" s="29"/>
      <c r="CF21" s="47"/>
      <c r="CG21" s="47"/>
      <c r="CH21" s="49"/>
      <c r="CI21" s="29"/>
      <c r="CJ21" s="47"/>
      <c r="CK21" s="47"/>
      <c r="CL21" s="49"/>
      <c r="CM21" s="48"/>
      <c r="CN21" s="47"/>
      <c r="CO21" s="47"/>
      <c r="CP21" s="49"/>
      <c r="CQ21" s="29"/>
      <c r="CR21" s="47"/>
      <c r="CS21" s="47"/>
      <c r="CT21" s="49"/>
      <c r="CU21" s="29"/>
      <c r="CV21" s="47"/>
      <c r="CW21" s="47"/>
      <c r="CX21" s="49"/>
      <c r="CY21" s="48"/>
      <c r="CZ21" s="47"/>
      <c r="DA21" s="47"/>
      <c r="DB21" s="49"/>
      <c r="DC21" s="29"/>
      <c r="DD21" s="47"/>
      <c r="DE21" s="47"/>
      <c r="DF21" s="49"/>
      <c r="DG21" s="29"/>
      <c r="DH21" s="47"/>
      <c r="DI21" s="47"/>
      <c r="DJ21" s="49"/>
      <c r="DK21" s="48"/>
      <c r="DL21" s="47"/>
      <c r="DM21" s="47"/>
      <c r="DN21" s="49"/>
      <c r="DO21" s="29"/>
      <c r="DP21" s="47"/>
      <c r="DQ21" s="47"/>
      <c r="DR21" s="49"/>
      <c r="DS21" s="29"/>
      <c r="DT21" s="47"/>
      <c r="DU21" s="47"/>
      <c r="DV21" s="49"/>
      <c r="DW21" s="48"/>
      <c r="DX21" s="47"/>
      <c r="DY21" s="47"/>
      <c r="DZ21" s="49"/>
      <c r="EA21" s="29"/>
      <c r="EB21" s="47"/>
      <c r="EC21" s="47"/>
      <c r="ED21" s="49"/>
      <c r="EE21" s="29"/>
      <c r="EF21" s="47"/>
      <c r="EG21" s="47"/>
      <c r="EH21" s="49"/>
      <c r="EI21" s="48"/>
      <c r="EJ21" s="47"/>
      <c r="EK21" s="47"/>
      <c r="EL21" s="49"/>
      <c r="EM21" s="29"/>
      <c r="EN21" s="47"/>
      <c r="EO21" s="47"/>
      <c r="EP21" s="49"/>
      <c r="EQ21" s="29"/>
      <c r="ER21" s="47"/>
      <c r="ES21" s="47"/>
      <c r="ET21" s="49"/>
      <c r="EU21" s="48"/>
      <c r="EV21" s="47"/>
      <c r="EW21" s="47"/>
      <c r="EX21" s="49"/>
      <c r="EY21" s="29"/>
      <c r="EZ21" s="47"/>
      <c r="FA21" s="47"/>
      <c r="FB21" s="49"/>
      <c r="FC21" s="29"/>
      <c r="FD21" s="47"/>
      <c r="FE21" s="47"/>
      <c r="FF21" s="49"/>
      <c r="FG21" s="48"/>
      <c r="FH21" s="47"/>
      <c r="FI21" s="47"/>
      <c r="FJ21" s="49"/>
      <c r="FK21" s="29"/>
      <c r="FL21" s="47"/>
      <c r="FM21" s="47"/>
      <c r="FN21" s="49"/>
      <c r="FO21" s="29"/>
      <c r="FP21" s="47"/>
      <c r="FQ21" s="47"/>
      <c r="FR21" s="49"/>
      <c r="FS21" s="48"/>
      <c r="FT21" s="47"/>
      <c r="FU21" s="47"/>
      <c r="FV21" s="49"/>
      <c r="FW21" s="29"/>
      <c r="FX21" s="47"/>
      <c r="FY21" s="47"/>
      <c r="FZ21" s="49"/>
      <c r="GA21" s="29"/>
      <c r="GB21" s="47"/>
      <c r="GC21" s="47"/>
      <c r="GD21" s="49"/>
      <c r="GE21" s="48"/>
      <c r="GF21" s="47"/>
      <c r="GG21" s="47"/>
      <c r="GH21" s="49"/>
      <c r="GI21" s="29"/>
      <c r="GJ21" s="47"/>
      <c r="GK21" s="47"/>
      <c r="GL21" s="49"/>
      <c r="GM21" s="29"/>
      <c r="GN21" s="47"/>
      <c r="GO21" s="47"/>
      <c r="GP21" s="49"/>
      <c r="GQ21" s="48"/>
      <c r="GR21" s="47"/>
      <c r="GS21" s="47"/>
      <c r="GT21" s="49"/>
      <c r="GU21" s="29"/>
      <c r="GV21" s="47"/>
      <c r="GW21" s="47"/>
      <c r="GX21" s="49"/>
      <c r="GY21" s="29"/>
      <c r="GZ21" s="47"/>
      <c r="HA21" s="47"/>
      <c r="HB21" s="49"/>
      <c r="HC21" s="48"/>
      <c r="HD21" s="47"/>
      <c r="HE21" s="47"/>
      <c r="HF21" s="49"/>
      <c r="HG21" s="29"/>
      <c r="HH21" s="47"/>
      <c r="HI21" s="47"/>
      <c r="HJ21" s="49"/>
      <c r="HK21" s="29"/>
      <c r="HL21" s="47"/>
      <c r="HM21" s="47"/>
      <c r="HN21" s="49"/>
      <c r="HO21" s="48"/>
      <c r="HP21" s="47"/>
      <c r="HQ21" s="47"/>
      <c r="HR21" s="49"/>
      <c r="HS21" s="29"/>
      <c r="HT21" s="47"/>
      <c r="HU21" s="47"/>
      <c r="HV21" s="49"/>
      <c r="HW21" s="29"/>
      <c r="HX21" s="47"/>
      <c r="HY21" s="47"/>
      <c r="HZ21" s="49"/>
      <c r="IA21" s="48"/>
      <c r="IB21" s="47"/>
      <c r="IC21" s="47"/>
      <c r="ID21" s="49"/>
      <c r="IE21" s="29"/>
      <c r="IF21" s="47"/>
      <c r="IG21" s="47"/>
      <c r="IH21" s="49"/>
      <c r="II21" s="29"/>
      <c r="IJ21" s="47"/>
      <c r="IK21" s="47"/>
      <c r="IL21" s="49"/>
      <c r="IM21" s="48"/>
      <c r="IN21" s="47"/>
      <c r="IO21" s="47"/>
    </row>
    <row r="22" spans="1:249" s="47" customFormat="1" ht="15">
      <c r="A22" s="79" t="s">
        <v>1016</v>
      </c>
      <c r="B22" s="166">
        <v>0</v>
      </c>
      <c r="C22" s="166">
        <v>0</v>
      </c>
      <c r="D22" s="167" t="s">
        <v>235</v>
      </c>
      <c r="E22" s="165">
        <v>175291</v>
      </c>
      <c r="F22" s="165">
        <v>2000000</v>
      </c>
      <c r="G22" s="168">
        <f t="shared" si="0"/>
        <v>8.7645499999999998</v>
      </c>
      <c r="H22" s="166">
        <v>0</v>
      </c>
      <c r="I22" s="168">
        <v>3000000</v>
      </c>
      <c r="J22" s="169" t="s">
        <v>235</v>
      </c>
    </row>
    <row r="23" spans="1:249" s="47" customFormat="1" ht="15">
      <c r="A23" s="54" t="s">
        <v>1026</v>
      </c>
      <c r="B23" s="166">
        <v>0</v>
      </c>
      <c r="C23" s="166">
        <v>0</v>
      </c>
      <c r="D23" s="167" t="s">
        <v>235</v>
      </c>
      <c r="E23" s="165">
        <v>2785164</v>
      </c>
      <c r="F23" s="165">
        <v>3562940</v>
      </c>
      <c r="G23" s="168">
        <f t="shared" si="0"/>
        <v>78.170387376716974</v>
      </c>
      <c r="H23" s="165">
        <v>66300</v>
      </c>
      <c r="I23" s="168">
        <v>116025</v>
      </c>
      <c r="J23" s="168">
        <f>H23/I23*100</f>
        <v>57.142857142857139</v>
      </c>
    </row>
    <row r="24" spans="1:249" s="50" customFormat="1" ht="15">
      <c r="A24" s="118" t="s">
        <v>229</v>
      </c>
      <c r="B24" s="166">
        <v>0</v>
      </c>
      <c r="C24" s="166">
        <v>0</v>
      </c>
      <c r="D24" s="167" t="s">
        <v>235</v>
      </c>
      <c r="E24" s="165">
        <v>999535</v>
      </c>
      <c r="F24" s="165">
        <v>1060183</v>
      </c>
      <c r="G24" s="168">
        <f t="shared" si="0"/>
        <v>94.279478165561983</v>
      </c>
      <c r="H24" s="166">
        <v>0</v>
      </c>
      <c r="I24" s="166">
        <v>0</v>
      </c>
      <c r="J24" s="170">
        <v>0</v>
      </c>
      <c r="K24" s="29"/>
      <c r="L24" s="47"/>
      <c r="M24" s="47"/>
      <c r="N24" s="49"/>
      <c r="O24" s="29"/>
      <c r="P24" s="47"/>
      <c r="Q24" s="47"/>
      <c r="R24" s="49"/>
      <c r="S24" s="48"/>
      <c r="T24" s="47"/>
      <c r="U24" s="47"/>
      <c r="V24" s="49"/>
      <c r="W24" s="29"/>
      <c r="X24" s="47"/>
      <c r="Y24" s="47"/>
      <c r="Z24" s="49"/>
      <c r="AA24" s="29"/>
      <c r="AB24" s="47"/>
      <c r="AC24" s="47"/>
      <c r="AD24" s="49"/>
      <c r="AE24" s="48"/>
      <c r="AF24" s="47"/>
      <c r="AG24" s="47"/>
      <c r="AH24" s="49"/>
      <c r="AI24" s="29"/>
      <c r="AJ24" s="47"/>
      <c r="AK24" s="47"/>
      <c r="AL24" s="49"/>
      <c r="AM24" s="29"/>
      <c r="AN24" s="47"/>
      <c r="AO24" s="47"/>
      <c r="AP24" s="49"/>
      <c r="AQ24" s="48"/>
      <c r="AR24" s="47"/>
      <c r="AS24" s="47"/>
      <c r="AT24" s="49"/>
      <c r="AU24" s="29"/>
      <c r="AV24" s="47"/>
      <c r="AW24" s="47"/>
      <c r="AX24" s="49"/>
      <c r="AY24" s="29"/>
      <c r="AZ24" s="47"/>
      <c r="BA24" s="47"/>
      <c r="BB24" s="49"/>
      <c r="BC24" s="48"/>
      <c r="BD24" s="47"/>
      <c r="BE24" s="47"/>
      <c r="BF24" s="49"/>
      <c r="BG24" s="29"/>
      <c r="BH24" s="47"/>
      <c r="BI24" s="47"/>
      <c r="BJ24" s="49"/>
      <c r="BK24" s="29"/>
      <c r="BL24" s="47"/>
      <c r="BM24" s="47"/>
      <c r="BN24" s="49"/>
      <c r="BO24" s="48"/>
      <c r="BP24" s="47"/>
      <c r="BQ24" s="47"/>
      <c r="BR24" s="49"/>
      <c r="BS24" s="29"/>
      <c r="BT24" s="47"/>
      <c r="BU24" s="47"/>
      <c r="BV24" s="49"/>
      <c r="BW24" s="29"/>
      <c r="BX24" s="47"/>
      <c r="BY24" s="47"/>
      <c r="BZ24" s="49"/>
      <c r="CA24" s="48"/>
      <c r="CB24" s="47"/>
      <c r="CC24" s="47"/>
      <c r="CD24" s="49"/>
      <c r="CE24" s="29"/>
      <c r="CF24" s="47"/>
      <c r="CG24" s="47"/>
      <c r="CH24" s="49"/>
      <c r="CI24" s="29"/>
      <c r="CJ24" s="47"/>
      <c r="CK24" s="47"/>
      <c r="CL24" s="49"/>
      <c r="CM24" s="48"/>
      <c r="CN24" s="47"/>
      <c r="CO24" s="47"/>
      <c r="CP24" s="49"/>
      <c r="CQ24" s="29"/>
      <c r="CR24" s="47"/>
      <c r="CS24" s="47"/>
      <c r="CT24" s="49"/>
      <c r="CU24" s="29"/>
      <c r="CV24" s="47"/>
      <c r="CW24" s="47"/>
      <c r="CX24" s="49"/>
      <c r="CY24" s="48"/>
      <c r="CZ24" s="47"/>
      <c r="DA24" s="47"/>
      <c r="DB24" s="49"/>
      <c r="DC24" s="29"/>
      <c r="DD24" s="47"/>
      <c r="DE24" s="47"/>
      <c r="DF24" s="49"/>
      <c r="DG24" s="29"/>
      <c r="DH24" s="47"/>
      <c r="DI24" s="47"/>
      <c r="DJ24" s="49"/>
      <c r="DK24" s="48"/>
      <c r="DL24" s="47"/>
      <c r="DM24" s="47"/>
      <c r="DN24" s="49"/>
      <c r="DO24" s="29"/>
      <c r="DP24" s="47"/>
      <c r="DQ24" s="47"/>
      <c r="DR24" s="49"/>
      <c r="DS24" s="29"/>
      <c r="DT24" s="47"/>
      <c r="DU24" s="47"/>
      <c r="DV24" s="49"/>
      <c r="DW24" s="48"/>
      <c r="DX24" s="47"/>
      <c r="DY24" s="47"/>
      <c r="DZ24" s="49"/>
      <c r="EA24" s="29"/>
      <c r="EB24" s="47"/>
      <c r="EC24" s="47"/>
      <c r="ED24" s="49"/>
      <c r="EE24" s="29"/>
      <c r="EF24" s="47"/>
      <c r="EG24" s="47"/>
      <c r="EH24" s="49"/>
      <c r="EI24" s="48"/>
      <c r="EJ24" s="47"/>
      <c r="EK24" s="47"/>
      <c r="EL24" s="49"/>
      <c r="EM24" s="29"/>
      <c r="EN24" s="47"/>
      <c r="EO24" s="47"/>
      <c r="EP24" s="49"/>
      <c r="EQ24" s="29"/>
      <c r="ER24" s="47"/>
      <c r="ES24" s="47"/>
      <c r="ET24" s="49"/>
      <c r="EU24" s="48"/>
      <c r="EV24" s="47"/>
      <c r="EW24" s="47"/>
      <c r="EX24" s="49"/>
      <c r="EY24" s="29"/>
      <c r="EZ24" s="47"/>
      <c r="FA24" s="47"/>
      <c r="FB24" s="49"/>
      <c r="FC24" s="29"/>
      <c r="FD24" s="47"/>
      <c r="FE24" s="47"/>
      <c r="FF24" s="49"/>
      <c r="FG24" s="48"/>
      <c r="FH24" s="47"/>
      <c r="FI24" s="47"/>
      <c r="FJ24" s="49"/>
      <c r="FK24" s="29"/>
      <c r="FL24" s="47"/>
      <c r="FM24" s="47"/>
      <c r="FN24" s="49"/>
      <c r="FO24" s="29"/>
      <c r="FP24" s="47"/>
      <c r="FQ24" s="47"/>
      <c r="FR24" s="49"/>
      <c r="FS24" s="48"/>
      <c r="FT24" s="47"/>
      <c r="FU24" s="47"/>
      <c r="FV24" s="49"/>
      <c r="FW24" s="29"/>
      <c r="FX24" s="47"/>
      <c r="FY24" s="47"/>
      <c r="FZ24" s="49"/>
      <c r="GA24" s="29"/>
      <c r="GB24" s="47"/>
      <c r="GC24" s="47"/>
      <c r="GD24" s="49"/>
      <c r="GE24" s="48"/>
      <c r="GF24" s="47"/>
      <c r="GG24" s="47"/>
      <c r="GH24" s="49"/>
      <c r="GI24" s="29"/>
      <c r="GJ24" s="47"/>
      <c r="GK24" s="47"/>
      <c r="GL24" s="49"/>
      <c r="GM24" s="29"/>
      <c r="GN24" s="47"/>
      <c r="GO24" s="47"/>
      <c r="GP24" s="49"/>
      <c r="GQ24" s="48"/>
      <c r="GR24" s="47"/>
      <c r="GS24" s="47"/>
      <c r="GT24" s="49"/>
      <c r="GU24" s="29"/>
      <c r="GV24" s="47"/>
      <c r="GW24" s="47"/>
      <c r="GX24" s="49"/>
      <c r="GY24" s="29"/>
      <c r="GZ24" s="47"/>
      <c r="HA24" s="47"/>
      <c r="HB24" s="49"/>
      <c r="HC24" s="48"/>
      <c r="HD24" s="47"/>
      <c r="HE24" s="47"/>
      <c r="HF24" s="49"/>
      <c r="HG24" s="29"/>
      <c r="HH24" s="47"/>
      <c r="HI24" s="47"/>
      <c r="HJ24" s="49"/>
      <c r="HK24" s="29"/>
      <c r="HL24" s="47"/>
      <c r="HM24" s="47"/>
      <c r="HN24" s="49"/>
      <c r="HO24" s="48"/>
      <c r="HP24" s="47"/>
      <c r="HQ24" s="47"/>
      <c r="HR24" s="49"/>
      <c r="HS24" s="29"/>
      <c r="HT24" s="47"/>
      <c r="HU24" s="47"/>
      <c r="HV24" s="49"/>
      <c r="HW24" s="29"/>
      <c r="HX24" s="47"/>
      <c r="HY24" s="47"/>
      <c r="HZ24" s="49"/>
      <c r="IA24" s="48"/>
      <c r="IB24" s="47"/>
      <c r="IC24" s="47"/>
      <c r="ID24" s="49"/>
      <c r="IE24" s="29"/>
      <c r="IF24" s="47"/>
      <c r="IG24" s="47"/>
      <c r="IH24" s="49"/>
      <c r="II24" s="29"/>
      <c r="IJ24" s="47"/>
      <c r="IK24" s="47"/>
      <c r="IL24" s="49"/>
      <c r="IM24" s="48"/>
      <c r="IN24" s="47"/>
      <c r="IO24" s="47"/>
    </row>
    <row r="25" spans="1:249" s="47" customFormat="1" ht="15">
      <c r="A25" s="79" t="s">
        <v>985</v>
      </c>
      <c r="B25" s="166">
        <v>0</v>
      </c>
      <c r="C25" s="166">
        <v>0</v>
      </c>
      <c r="D25" s="167" t="s">
        <v>235</v>
      </c>
      <c r="E25" s="165">
        <v>192059</v>
      </c>
      <c r="F25" s="165">
        <v>300000</v>
      </c>
      <c r="G25" s="168">
        <f t="shared" si="0"/>
        <v>64.019666666666666</v>
      </c>
      <c r="H25" s="166">
        <v>0</v>
      </c>
      <c r="I25" s="166">
        <v>0</v>
      </c>
      <c r="J25" s="170">
        <v>0</v>
      </c>
    </row>
    <row r="26" spans="1:249" s="47" customFormat="1" ht="15">
      <c r="A26" s="79" t="s">
        <v>971</v>
      </c>
      <c r="B26" s="165">
        <v>224975</v>
      </c>
      <c r="C26" s="165">
        <v>519000</v>
      </c>
      <c r="D26" s="168">
        <f>B26/C26*100</f>
        <v>43.347784200385355</v>
      </c>
      <c r="E26" s="165">
        <v>6893974</v>
      </c>
      <c r="F26" s="165">
        <v>6893974</v>
      </c>
      <c r="G26" s="168">
        <f t="shared" si="0"/>
        <v>100</v>
      </c>
      <c r="H26" s="165">
        <v>264672</v>
      </c>
      <c r="I26" s="168">
        <v>1150000</v>
      </c>
      <c r="J26" s="168">
        <f>H26/I26*100</f>
        <v>23.01495652173913</v>
      </c>
    </row>
    <row r="27" spans="1:249" s="47" customFormat="1" ht="15">
      <c r="A27" s="79" t="s">
        <v>972</v>
      </c>
      <c r="B27" s="166">
        <v>0</v>
      </c>
      <c r="C27" s="166">
        <v>0</v>
      </c>
      <c r="D27" s="167" t="s">
        <v>235</v>
      </c>
      <c r="E27" s="165">
        <v>14700078</v>
      </c>
      <c r="F27" s="165">
        <v>14700078</v>
      </c>
      <c r="G27" s="168">
        <f t="shared" si="0"/>
        <v>100</v>
      </c>
      <c r="H27" s="166">
        <v>0</v>
      </c>
      <c r="I27" s="166">
        <v>0</v>
      </c>
      <c r="J27" s="167" t="s">
        <v>235</v>
      </c>
    </row>
    <row r="28" spans="1:249" s="47" customFormat="1" ht="15">
      <c r="A28" s="79" t="s">
        <v>232</v>
      </c>
      <c r="B28" s="165">
        <v>430991</v>
      </c>
      <c r="C28" s="165">
        <v>393000</v>
      </c>
      <c r="D28" s="168">
        <f>B28/C28*100</f>
        <v>109.66692111959289</v>
      </c>
      <c r="E28" s="165">
        <v>30503971</v>
      </c>
      <c r="F28" s="165">
        <v>30503971</v>
      </c>
      <c r="G28" s="168">
        <f t="shared" si="0"/>
        <v>100</v>
      </c>
      <c r="H28" s="165">
        <v>124381380</v>
      </c>
      <c r="I28" s="168">
        <v>180689124</v>
      </c>
      <c r="J28" s="168">
        <f>H28/I28*100</f>
        <v>68.837225642867139</v>
      </c>
    </row>
    <row r="29" spans="1:249" s="47" customFormat="1" ht="15">
      <c r="A29" s="79" t="s">
        <v>870</v>
      </c>
      <c r="B29" s="166">
        <v>0</v>
      </c>
      <c r="C29" s="166">
        <v>0</v>
      </c>
      <c r="D29" s="167" t="s">
        <v>235</v>
      </c>
      <c r="E29" s="165">
        <v>350000000</v>
      </c>
      <c r="F29" s="165">
        <v>350000000</v>
      </c>
      <c r="G29" s="168">
        <f t="shared" si="0"/>
        <v>100</v>
      </c>
      <c r="H29" s="166">
        <v>0</v>
      </c>
      <c r="I29" s="166">
        <v>0</v>
      </c>
      <c r="J29" s="167" t="s">
        <v>235</v>
      </c>
    </row>
    <row r="30" spans="1:249" s="47" customFormat="1" ht="15">
      <c r="A30" s="79" t="s">
        <v>984</v>
      </c>
      <c r="B30" s="165">
        <v>40630784</v>
      </c>
      <c r="C30" s="165">
        <v>35414000</v>
      </c>
      <c r="D30" s="168">
        <f>B30/C30*100</f>
        <v>114.73085220534252</v>
      </c>
      <c r="E30" s="165">
        <v>27936443</v>
      </c>
      <c r="F30" s="165">
        <v>29910000</v>
      </c>
      <c r="G30" s="168">
        <f t="shared" si="0"/>
        <v>93.40168171180207</v>
      </c>
      <c r="H30" s="165">
        <v>2173060</v>
      </c>
      <c r="I30" s="168">
        <v>20343506</v>
      </c>
      <c r="J30" s="168">
        <f>H30/I30*100</f>
        <v>10.681836257722734</v>
      </c>
    </row>
    <row r="31" spans="1:249" s="47" customFormat="1" ht="15">
      <c r="A31" s="79" t="s">
        <v>59</v>
      </c>
      <c r="B31" s="166">
        <v>0</v>
      </c>
      <c r="C31" s="166">
        <v>0</v>
      </c>
      <c r="D31" s="167" t="s">
        <v>235</v>
      </c>
      <c r="E31" s="165">
        <v>40199992</v>
      </c>
      <c r="F31" s="165">
        <v>40200000</v>
      </c>
      <c r="G31" s="168">
        <f t="shared" si="0"/>
        <v>99.99998009950248</v>
      </c>
      <c r="H31" s="165">
        <v>919006</v>
      </c>
      <c r="I31" s="168">
        <v>16706716</v>
      </c>
      <c r="J31" s="168">
        <f>H31/I31*100</f>
        <v>5.5008177549675237</v>
      </c>
    </row>
    <row r="32" spans="1:249" s="47" customFormat="1" ht="15">
      <c r="A32" s="79" t="s">
        <v>53</v>
      </c>
      <c r="B32" s="165">
        <v>16456</v>
      </c>
      <c r="C32" s="166">
        <v>0</v>
      </c>
      <c r="D32" s="167" t="s">
        <v>235</v>
      </c>
      <c r="E32" s="165">
        <v>2678385</v>
      </c>
      <c r="F32" s="165">
        <v>2719000</v>
      </c>
      <c r="G32" s="168">
        <f t="shared" si="0"/>
        <v>98.506252298639211</v>
      </c>
      <c r="H32" s="166">
        <v>0</v>
      </c>
      <c r="I32" s="166">
        <v>0</v>
      </c>
      <c r="J32" s="167" t="s">
        <v>235</v>
      </c>
    </row>
    <row r="33" spans="1:10" s="47" customFormat="1" ht="15">
      <c r="A33" s="79" t="s">
        <v>1018</v>
      </c>
      <c r="B33" s="166">
        <v>0</v>
      </c>
      <c r="C33" s="166">
        <v>0</v>
      </c>
      <c r="D33" s="167" t="s">
        <v>235</v>
      </c>
      <c r="E33" s="165">
        <v>434080</v>
      </c>
      <c r="F33" s="165">
        <v>434080</v>
      </c>
      <c r="G33" s="168">
        <f t="shared" si="0"/>
        <v>100</v>
      </c>
      <c r="H33" s="165">
        <v>392944</v>
      </c>
      <c r="I33" s="168">
        <v>714600</v>
      </c>
      <c r="J33" s="168">
        <f>H33/I33*100</f>
        <v>54.987965295270079</v>
      </c>
    </row>
    <row r="34" spans="1:10" ht="15">
      <c r="A34" s="79" t="s">
        <v>989</v>
      </c>
      <c r="B34" s="166">
        <v>0</v>
      </c>
      <c r="C34" s="166">
        <v>0</v>
      </c>
      <c r="D34" s="167" t="s">
        <v>235</v>
      </c>
      <c r="E34" s="165">
        <v>1472535</v>
      </c>
      <c r="F34" s="165">
        <v>1491000</v>
      </c>
      <c r="G34" s="168">
        <f t="shared" si="0"/>
        <v>98.761569416499</v>
      </c>
      <c r="H34" s="166">
        <v>0</v>
      </c>
      <c r="I34" s="166">
        <v>0</v>
      </c>
      <c r="J34" s="167" t="s">
        <v>235</v>
      </c>
    </row>
    <row r="35" spans="1:10" ht="15">
      <c r="A35" s="79" t="s">
        <v>983</v>
      </c>
      <c r="B35" s="166">
        <v>0</v>
      </c>
      <c r="C35" s="166">
        <v>0</v>
      </c>
      <c r="D35" s="167" t="s">
        <v>235</v>
      </c>
      <c r="E35" s="165">
        <v>419444</v>
      </c>
      <c r="F35" s="165">
        <v>700000</v>
      </c>
      <c r="G35" s="168">
        <f t="shared" si="0"/>
        <v>59.920571428571421</v>
      </c>
      <c r="H35" s="166">
        <v>0</v>
      </c>
      <c r="I35" s="166">
        <v>0</v>
      </c>
      <c r="J35" s="167" t="s">
        <v>235</v>
      </c>
    </row>
    <row r="36" spans="1:10" ht="15">
      <c r="A36" s="79" t="s">
        <v>986</v>
      </c>
      <c r="B36" s="166">
        <v>0</v>
      </c>
      <c r="C36" s="166">
        <v>0</v>
      </c>
      <c r="D36" s="167" t="s">
        <v>235</v>
      </c>
      <c r="E36" s="165">
        <v>1029369</v>
      </c>
      <c r="F36" s="165">
        <v>2000000</v>
      </c>
      <c r="G36" s="168">
        <f t="shared" si="0"/>
        <v>51.468449999999997</v>
      </c>
      <c r="H36" s="166">
        <v>0</v>
      </c>
      <c r="I36" s="166">
        <v>0</v>
      </c>
      <c r="J36" s="167" t="s">
        <v>235</v>
      </c>
    </row>
    <row r="37" spans="1:10" ht="15">
      <c r="A37" s="79" t="s">
        <v>233</v>
      </c>
      <c r="B37" s="166">
        <v>0</v>
      </c>
      <c r="C37" s="166">
        <v>0</v>
      </c>
      <c r="D37" s="167" t="s">
        <v>235</v>
      </c>
      <c r="E37" s="165">
        <v>1124560</v>
      </c>
      <c r="F37" s="165">
        <v>1124560</v>
      </c>
      <c r="G37" s="168">
        <f t="shared" si="0"/>
        <v>100</v>
      </c>
      <c r="H37" s="165">
        <v>121934</v>
      </c>
      <c r="I37" s="168">
        <v>200000</v>
      </c>
      <c r="J37" s="168">
        <f>H37/I37*100</f>
        <v>60.967000000000006</v>
      </c>
    </row>
    <row r="38" spans="1:10" ht="15">
      <c r="A38" s="79" t="s">
        <v>29</v>
      </c>
      <c r="B38" s="165">
        <v>66285676</v>
      </c>
      <c r="C38" s="165">
        <v>140182000</v>
      </c>
      <c r="D38" s="168">
        <f>B38/C38*100</f>
        <v>47.285440356108488</v>
      </c>
      <c r="E38" s="165">
        <v>707938113</v>
      </c>
      <c r="F38" s="165">
        <v>861380011</v>
      </c>
      <c r="G38" s="168">
        <f t="shared" si="0"/>
        <v>82.186503512907734</v>
      </c>
      <c r="H38" s="165">
        <v>132461358</v>
      </c>
      <c r="I38" s="168">
        <v>232982649</v>
      </c>
      <c r="J38" s="168">
        <f>H38/I38*100</f>
        <v>56.854602078114411</v>
      </c>
    </row>
    <row r="39" spans="1:10" ht="15">
      <c r="A39" s="79" t="s">
        <v>55</v>
      </c>
      <c r="B39" s="165">
        <v>2600157462</v>
      </c>
      <c r="C39" s="165">
        <v>2406600000</v>
      </c>
      <c r="D39" s="168">
        <f>B39/C39*100</f>
        <v>108.04277661431065</v>
      </c>
      <c r="E39" s="166">
        <v>0</v>
      </c>
      <c r="F39" s="166">
        <v>0</v>
      </c>
      <c r="G39" s="171">
        <v>0</v>
      </c>
      <c r="H39" s="166">
        <v>0</v>
      </c>
      <c r="I39" s="166">
        <v>0</v>
      </c>
      <c r="J39" s="167" t="s">
        <v>235</v>
      </c>
    </row>
    <row r="40" spans="1:10" ht="15">
      <c r="A40" s="79" t="s">
        <v>977</v>
      </c>
      <c r="B40" s="165">
        <v>1588485</v>
      </c>
      <c r="C40" s="165">
        <v>1074000</v>
      </c>
      <c r="D40" s="168">
        <f>B40/C40*100</f>
        <v>147.9036312849162</v>
      </c>
      <c r="E40" s="165">
        <v>22798608</v>
      </c>
      <c r="F40" s="165">
        <v>22904000</v>
      </c>
      <c r="G40" s="168">
        <f t="shared" si="0"/>
        <v>99.539853300733498</v>
      </c>
      <c r="H40" s="165">
        <v>5998187</v>
      </c>
      <c r="I40" s="168">
        <v>12418094</v>
      </c>
      <c r="J40" s="168">
        <f>H40/I40*100</f>
        <v>48.301993848653424</v>
      </c>
    </row>
    <row r="41" spans="1:10" ht="15">
      <c r="A41" s="79" t="s">
        <v>978</v>
      </c>
      <c r="B41" s="165">
        <v>10977595</v>
      </c>
      <c r="C41" s="165">
        <v>8504000</v>
      </c>
      <c r="D41" s="168">
        <f>B41/C41*100</f>
        <v>129.08742944496709</v>
      </c>
      <c r="E41" s="165">
        <v>8837354</v>
      </c>
      <c r="F41" s="165">
        <v>8913299</v>
      </c>
      <c r="G41" s="168">
        <f t="shared" si="0"/>
        <v>99.147958572914476</v>
      </c>
      <c r="H41" s="165">
        <v>15803910</v>
      </c>
      <c r="I41" s="168">
        <v>21455409</v>
      </c>
      <c r="J41" s="168">
        <f>H41/I41*100</f>
        <v>73.65932758494607</v>
      </c>
    </row>
    <row r="42" spans="1:10" ht="15">
      <c r="A42" s="79" t="s">
        <v>56</v>
      </c>
      <c r="B42" s="165">
        <v>367</v>
      </c>
      <c r="C42" s="165">
        <v>5000</v>
      </c>
      <c r="D42" s="168">
        <f>B42/C42*100</f>
        <v>7.3400000000000007</v>
      </c>
      <c r="E42" s="165">
        <v>5856402</v>
      </c>
      <c r="F42" s="165">
        <v>5856403</v>
      </c>
      <c r="G42" s="168">
        <f t="shared" si="0"/>
        <v>99.999982924672366</v>
      </c>
      <c r="H42" s="165">
        <v>152498</v>
      </c>
      <c r="I42" s="168">
        <v>1217388</v>
      </c>
      <c r="J42" s="168">
        <f>H42/I42*100</f>
        <v>12.526655429493308</v>
      </c>
    </row>
    <row r="43" spans="1:10" ht="15">
      <c r="A43" s="79" t="s">
        <v>979</v>
      </c>
      <c r="B43" s="166">
        <v>0</v>
      </c>
      <c r="C43" s="166">
        <v>0</v>
      </c>
      <c r="D43" s="167" t="s">
        <v>235</v>
      </c>
      <c r="E43" s="165">
        <v>1291108</v>
      </c>
      <c r="F43" s="165">
        <v>1684000</v>
      </c>
      <c r="G43" s="168">
        <f t="shared" si="0"/>
        <v>76.669121140142522</v>
      </c>
      <c r="H43" s="166">
        <v>0</v>
      </c>
      <c r="I43" s="166">
        <v>0</v>
      </c>
      <c r="J43" s="167" t="s">
        <v>235</v>
      </c>
    </row>
    <row r="44" spans="1:10" ht="15">
      <c r="A44" s="79" t="s">
        <v>980</v>
      </c>
      <c r="B44" s="165">
        <v>1828030</v>
      </c>
      <c r="C44" s="165">
        <v>1503000</v>
      </c>
      <c r="D44" s="168">
        <f>B44/C44*100</f>
        <v>121.62541583499666</v>
      </c>
      <c r="E44" s="165">
        <v>8365845</v>
      </c>
      <c r="F44" s="165">
        <v>8725000</v>
      </c>
      <c r="G44" s="168">
        <f t="shared" si="0"/>
        <v>95.883610315186246</v>
      </c>
      <c r="H44" s="165">
        <v>967080</v>
      </c>
      <c r="I44" s="168">
        <v>9714015</v>
      </c>
      <c r="J44" s="168">
        <f>H44/I44*100</f>
        <v>9.9555127308327194</v>
      </c>
    </row>
    <row r="45" spans="1:10" ht="15">
      <c r="A45" s="79" t="s">
        <v>987</v>
      </c>
      <c r="B45" s="165">
        <v>250</v>
      </c>
      <c r="C45" s="166">
        <v>0</v>
      </c>
      <c r="D45" s="167" t="s">
        <v>235</v>
      </c>
      <c r="E45" s="165">
        <v>13001536</v>
      </c>
      <c r="F45" s="165">
        <v>13011000</v>
      </c>
      <c r="G45" s="168">
        <f t="shared" si="0"/>
        <v>99.927261547920992</v>
      </c>
      <c r="H45" s="166">
        <v>0</v>
      </c>
      <c r="I45" s="166">
        <v>0</v>
      </c>
      <c r="J45" s="167" t="s">
        <v>235</v>
      </c>
    </row>
    <row r="46" spans="1:10" ht="15">
      <c r="A46" s="79" t="s">
        <v>1017</v>
      </c>
      <c r="B46" s="166">
        <v>0</v>
      </c>
      <c r="C46" s="166">
        <v>0</v>
      </c>
      <c r="D46" s="167" t="s">
        <v>235</v>
      </c>
      <c r="E46" s="165">
        <v>10263368</v>
      </c>
      <c r="F46" s="165">
        <v>10263368</v>
      </c>
      <c r="G46" s="168">
        <f t="shared" si="0"/>
        <v>100</v>
      </c>
      <c r="H46" s="165">
        <v>81730</v>
      </c>
      <c r="I46" s="168">
        <v>152447</v>
      </c>
      <c r="J46" s="168">
        <f t="shared" ref="J46:J52" si="3">H46/I46*100</f>
        <v>53.612075016235153</v>
      </c>
    </row>
    <row r="47" spans="1:10" ht="15">
      <c r="A47" s="79" t="s">
        <v>990</v>
      </c>
      <c r="B47" s="165">
        <v>13323</v>
      </c>
      <c r="C47" s="165">
        <v>10000</v>
      </c>
      <c r="D47" s="168">
        <f>B47/C47*100</f>
        <v>133.23000000000002</v>
      </c>
      <c r="E47" s="165">
        <v>4051431</v>
      </c>
      <c r="F47" s="165">
        <v>4051433</v>
      </c>
      <c r="G47" s="168">
        <f t="shared" si="0"/>
        <v>99.999950634750718</v>
      </c>
      <c r="H47" s="165">
        <v>1424044</v>
      </c>
      <c r="I47" s="168">
        <v>4135378</v>
      </c>
      <c r="J47" s="168">
        <f t="shared" si="3"/>
        <v>34.435642884398959</v>
      </c>
    </row>
    <row r="48" spans="1:10" ht="15">
      <c r="A48" s="79" t="s">
        <v>982</v>
      </c>
      <c r="B48" s="165">
        <v>18773590</v>
      </c>
      <c r="C48" s="165">
        <v>11364000</v>
      </c>
      <c r="D48" s="168">
        <f>B48/C48*100</f>
        <v>165.20230552622317</v>
      </c>
      <c r="E48" s="165">
        <v>6126697</v>
      </c>
      <c r="F48" s="165">
        <v>6126697</v>
      </c>
      <c r="G48" s="168">
        <f t="shared" si="0"/>
        <v>100</v>
      </c>
      <c r="H48" s="165">
        <v>2779903</v>
      </c>
      <c r="I48" s="168">
        <v>5220196</v>
      </c>
      <c r="J48" s="168">
        <f t="shared" si="3"/>
        <v>53.252847211100885</v>
      </c>
    </row>
    <row r="49" spans="1:10" ht="15">
      <c r="A49" s="79" t="s">
        <v>57</v>
      </c>
      <c r="B49" s="165">
        <v>44993</v>
      </c>
      <c r="C49" s="165">
        <v>2000</v>
      </c>
      <c r="D49" s="168">
        <f>B49/C49*100</f>
        <v>2249.65</v>
      </c>
      <c r="E49" s="165">
        <v>7498827</v>
      </c>
      <c r="F49" s="165">
        <v>8338000</v>
      </c>
      <c r="G49" s="168">
        <f t="shared" si="0"/>
        <v>89.935560086351643</v>
      </c>
      <c r="H49" s="165">
        <v>1717075</v>
      </c>
      <c r="I49" s="168">
        <v>10414475</v>
      </c>
      <c r="J49" s="168">
        <f t="shared" si="3"/>
        <v>16.487388946634372</v>
      </c>
    </row>
    <row r="50" spans="1:10" ht="15">
      <c r="A50" s="79" t="s">
        <v>234</v>
      </c>
      <c r="B50" s="165">
        <v>125421962</v>
      </c>
      <c r="C50" s="165">
        <v>111487000</v>
      </c>
      <c r="D50" s="168">
        <f>B50/C50*100</f>
        <v>112.49918107043871</v>
      </c>
      <c r="E50" s="165">
        <f>15093411</f>
        <v>15093411</v>
      </c>
      <c r="F50" s="165">
        <v>16005000</v>
      </c>
      <c r="G50" s="168">
        <f>E50/F50*100</f>
        <v>94.304348641049671</v>
      </c>
      <c r="H50" s="165">
        <v>1473515</v>
      </c>
      <c r="I50" s="168">
        <f>6044794</f>
        <v>6044794</v>
      </c>
      <c r="J50" s="168">
        <f t="shared" si="3"/>
        <v>24.376595794662318</v>
      </c>
    </row>
    <row r="51" spans="1:10" ht="15">
      <c r="A51" s="79" t="s">
        <v>455</v>
      </c>
      <c r="B51" s="166">
        <v>0</v>
      </c>
      <c r="C51" s="166">
        <v>0</v>
      </c>
      <c r="D51" s="167" t="s">
        <v>235</v>
      </c>
      <c r="E51" s="165">
        <v>42434378</v>
      </c>
      <c r="F51" s="165">
        <v>42434378</v>
      </c>
      <c r="G51" s="168">
        <f>E51/F51*100</f>
        <v>100</v>
      </c>
      <c r="H51" s="165">
        <v>7441386</v>
      </c>
      <c r="I51" s="168">
        <v>15301385</v>
      </c>
      <c r="J51" s="168">
        <f t="shared" si="3"/>
        <v>48.632107485694917</v>
      </c>
    </row>
    <row r="52" spans="1:10" ht="17.25" customHeight="1">
      <c r="A52" s="7" t="s">
        <v>34</v>
      </c>
      <c r="B52" s="78">
        <f>SUM(B5:B51)</f>
        <v>2943657536</v>
      </c>
      <c r="C52" s="78">
        <f>SUM(C5:C51)</f>
        <v>2790892000</v>
      </c>
      <c r="D52" s="78">
        <f>B52/C52*100</f>
        <v>105.47371722015757</v>
      </c>
      <c r="E52" s="78">
        <f>SUM(E5:E51)</f>
        <v>2877043910</v>
      </c>
      <c r="F52" s="78">
        <f>SUM(F5:F51)</f>
        <v>3052592000</v>
      </c>
      <c r="G52" s="148">
        <f>E52/F52*100</f>
        <v>94.249212144957468</v>
      </c>
      <c r="H52" s="78">
        <f>SUM(H5:H51)</f>
        <v>476701208</v>
      </c>
      <c r="I52" s="78">
        <f>SUM(I5:I51)</f>
        <v>848093577</v>
      </c>
      <c r="J52" s="148">
        <f t="shared" si="3"/>
        <v>56.208562466214737</v>
      </c>
    </row>
    <row r="53" spans="1:10" ht="17.25" customHeight="1">
      <c r="A53" s="44"/>
      <c r="B53" s="44"/>
      <c r="C53" s="44"/>
      <c r="D53" s="51"/>
      <c r="E53" s="44"/>
      <c r="F53" s="44"/>
      <c r="G53" s="51"/>
      <c r="H53" s="44"/>
      <c r="I53" s="44"/>
      <c r="J53" s="51"/>
    </row>
    <row r="54" spans="1:10" ht="17.25" customHeight="1">
      <c r="A54" s="44"/>
      <c r="B54" s="44"/>
      <c r="C54" s="44"/>
      <c r="D54" s="51"/>
      <c r="E54" s="44"/>
      <c r="F54" s="44"/>
      <c r="G54" s="51"/>
      <c r="H54" s="44"/>
      <c r="I54" s="44"/>
      <c r="J54" s="51"/>
    </row>
    <row r="55" spans="1:10" ht="17.25" customHeight="1">
      <c r="A55" s="44"/>
      <c r="B55" s="44"/>
      <c r="C55" s="44"/>
      <c r="D55" s="51"/>
      <c r="E55" s="44"/>
      <c r="F55" s="44"/>
      <c r="G55" s="51"/>
      <c r="H55" s="44"/>
      <c r="I55" s="44"/>
      <c r="J55" s="51"/>
    </row>
    <row r="56" spans="1:10" ht="17.25" customHeight="1">
      <c r="A56" s="44"/>
      <c r="B56" s="44"/>
      <c r="C56" s="44"/>
      <c r="D56" s="51"/>
      <c r="E56" s="44"/>
      <c r="F56" s="44"/>
      <c r="G56" s="51"/>
      <c r="H56" s="44"/>
      <c r="I56" s="44"/>
      <c r="J56" s="51"/>
    </row>
    <row r="57" spans="1:10" ht="17.25" customHeight="1">
      <c r="A57" s="44"/>
      <c r="B57" s="44"/>
      <c r="C57" s="44"/>
      <c r="D57" s="51"/>
      <c r="E57" s="44"/>
      <c r="F57" s="44"/>
      <c r="G57" s="51"/>
      <c r="H57" s="44"/>
      <c r="I57" s="44"/>
      <c r="J57" s="51"/>
    </row>
    <row r="58" spans="1:10" ht="17.25" customHeight="1">
      <c r="A58" s="44"/>
      <c r="B58" s="44"/>
      <c r="C58" s="44"/>
      <c r="D58" s="51"/>
      <c r="E58" s="44"/>
      <c r="F58" s="44"/>
      <c r="G58" s="51"/>
      <c r="H58" s="44"/>
      <c r="I58" s="44"/>
      <c r="J58" s="51"/>
    </row>
    <row r="59" spans="1:10" ht="17.25" customHeight="1">
      <c r="A59" s="44"/>
      <c r="B59" s="44"/>
      <c r="C59" s="44"/>
      <c r="D59" s="51"/>
      <c r="E59" s="44"/>
      <c r="F59" s="44"/>
      <c r="G59" s="51"/>
      <c r="H59" s="44"/>
      <c r="I59" s="44"/>
      <c r="J59" s="51"/>
    </row>
    <row r="60" spans="1:10" ht="17.25" customHeight="1">
      <c r="A60" s="44"/>
      <c r="B60" s="44"/>
      <c r="C60" s="44"/>
      <c r="D60" s="51"/>
      <c r="E60" s="44"/>
      <c r="F60" s="44"/>
      <c r="G60" s="51"/>
      <c r="H60" s="44"/>
      <c r="I60" s="44"/>
      <c r="J60" s="51"/>
    </row>
    <row r="61" spans="1:10" ht="17.25" customHeight="1">
      <c r="A61" s="44"/>
      <c r="B61" s="44"/>
      <c r="C61" s="44"/>
      <c r="D61" s="51"/>
      <c r="E61" s="44"/>
      <c r="F61" s="44"/>
      <c r="G61" s="51"/>
      <c r="H61" s="44"/>
      <c r="I61" s="44"/>
      <c r="J61" s="51"/>
    </row>
    <row r="62" spans="1:10" ht="17.25" customHeight="1">
      <c r="A62" s="44"/>
      <c r="B62" s="44" t="s">
        <v>1021</v>
      </c>
      <c r="C62" s="44"/>
      <c r="D62" s="51"/>
      <c r="E62" s="44"/>
      <c r="F62" s="44"/>
      <c r="G62" s="51"/>
      <c r="H62" s="44"/>
      <c r="I62" s="44"/>
      <c r="J62" s="51"/>
    </row>
    <row r="63" spans="1:10" ht="17.25" customHeight="1">
      <c r="A63" s="44"/>
      <c r="B63" s="44"/>
      <c r="C63" s="44"/>
      <c r="D63" s="51"/>
      <c r="E63" s="44"/>
      <c r="F63" s="44"/>
      <c r="G63" s="51"/>
      <c r="H63" s="44"/>
      <c r="I63" s="44"/>
      <c r="J63" s="51"/>
    </row>
    <row r="64" spans="1:10" ht="17.25" customHeight="1">
      <c r="A64" s="44"/>
      <c r="B64" s="44"/>
      <c r="C64" s="44"/>
      <c r="D64" s="51"/>
      <c r="E64" s="44"/>
      <c r="F64" s="44"/>
      <c r="G64" s="51"/>
      <c r="H64" s="44"/>
      <c r="I64" s="44"/>
      <c r="J64" s="51"/>
    </row>
    <row r="65" spans="1:10" ht="17.25" customHeight="1">
      <c r="A65" s="44"/>
      <c r="B65" s="44"/>
      <c r="C65" s="44"/>
      <c r="D65" s="51"/>
      <c r="E65" s="44"/>
      <c r="F65" s="44"/>
      <c r="G65" s="51"/>
      <c r="H65" s="44"/>
      <c r="I65" s="44"/>
      <c r="J65" s="51"/>
    </row>
    <row r="66" spans="1:10" ht="17.25" customHeight="1">
      <c r="A66" s="44"/>
      <c r="B66" s="44"/>
      <c r="C66" s="44"/>
      <c r="D66" s="51"/>
      <c r="E66" s="44"/>
      <c r="F66" s="44"/>
      <c r="G66" s="51"/>
      <c r="H66" s="44"/>
      <c r="I66" s="44"/>
      <c r="J66" s="51"/>
    </row>
    <row r="67" spans="1:10" ht="17.25" customHeight="1">
      <c r="A67" s="44"/>
      <c r="B67" s="44"/>
      <c r="C67" s="44"/>
      <c r="D67" s="51"/>
      <c r="E67" s="44"/>
      <c r="F67" s="44"/>
      <c r="G67" s="51"/>
      <c r="H67" s="44"/>
      <c r="I67" s="44"/>
      <c r="J67" s="51"/>
    </row>
    <row r="68" spans="1:10" ht="17.25" customHeight="1">
      <c r="A68" s="44"/>
      <c r="B68" s="44"/>
      <c r="C68" s="44"/>
      <c r="D68" s="51"/>
      <c r="E68" s="44"/>
      <c r="F68" s="44"/>
      <c r="G68" s="51"/>
      <c r="H68" s="44"/>
      <c r="I68" s="44"/>
      <c r="J68" s="51"/>
    </row>
    <row r="69" spans="1:10" ht="17.25" customHeight="1">
      <c r="A69" s="44"/>
      <c r="B69" s="44"/>
      <c r="C69" s="44"/>
      <c r="D69" s="51"/>
      <c r="E69" s="44"/>
      <c r="F69" s="44"/>
      <c r="G69" s="51"/>
      <c r="H69" s="44"/>
      <c r="I69" s="44"/>
      <c r="J69" s="51"/>
    </row>
    <row r="70" spans="1:10" ht="17.25" customHeight="1">
      <c r="A70" s="44"/>
      <c r="B70" s="44"/>
      <c r="C70" s="44"/>
      <c r="D70" s="51"/>
      <c r="E70" s="44"/>
      <c r="F70" s="44"/>
      <c r="G70" s="51"/>
      <c r="H70" s="44"/>
      <c r="I70" s="44"/>
      <c r="J70" s="51"/>
    </row>
    <row r="71" spans="1:10" ht="17.25" customHeight="1">
      <c r="A71" s="44"/>
      <c r="B71" s="44"/>
      <c r="C71" s="44"/>
      <c r="D71" s="51"/>
      <c r="E71" s="44"/>
      <c r="F71" s="44"/>
      <c r="G71" s="51"/>
      <c r="H71" s="44"/>
      <c r="I71" s="44"/>
      <c r="J71" s="51"/>
    </row>
    <row r="72" spans="1:10" ht="17.25" customHeight="1">
      <c r="A72" s="44"/>
      <c r="B72" s="44"/>
      <c r="C72" s="44"/>
      <c r="D72" s="51"/>
      <c r="E72" s="44"/>
      <c r="F72" s="44"/>
      <c r="G72" s="51"/>
      <c r="H72" s="44"/>
      <c r="I72" s="44"/>
      <c r="J72" s="51"/>
    </row>
    <row r="73" spans="1:10" ht="17.25" customHeight="1">
      <c r="A73" s="44"/>
      <c r="B73" s="44"/>
      <c r="C73" s="44"/>
      <c r="D73" s="51"/>
      <c r="E73" s="44"/>
      <c r="F73" s="44"/>
      <c r="G73" s="51"/>
      <c r="H73" s="44"/>
      <c r="I73" s="44"/>
      <c r="J73" s="51"/>
    </row>
    <row r="74" spans="1:10" ht="17.25" customHeight="1">
      <c r="A74" s="44"/>
      <c r="B74" s="44"/>
      <c r="C74" s="44"/>
      <c r="D74" s="51"/>
      <c r="E74" s="44"/>
      <c r="F74" s="44"/>
      <c r="G74" s="51"/>
      <c r="H74" s="44"/>
      <c r="I74" s="44"/>
      <c r="J74" s="51"/>
    </row>
    <row r="75" spans="1:10" ht="17.25" customHeight="1">
      <c r="A75" s="44"/>
      <c r="B75" s="44"/>
      <c r="C75" s="44"/>
      <c r="D75" s="51"/>
      <c r="E75" s="44"/>
      <c r="F75" s="44"/>
      <c r="G75" s="51"/>
      <c r="H75" s="44"/>
      <c r="I75" s="44"/>
      <c r="J75" s="51"/>
    </row>
    <row r="76" spans="1:10" ht="17.25" customHeight="1">
      <c r="A76" s="44"/>
      <c r="B76" s="44"/>
      <c r="C76" s="44"/>
      <c r="D76" s="51"/>
      <c r="E76" s="44"/>
      <c r="F76" s="44"/>
      <c r="G76" s="51"/>
      <c r="H76" s="44"/>
      <c r="I76" s="44"/>
      <c r="J76" s="51"/>
    </row>
    <row r="77" spans="1:10" ht="17.25" customHeight="1">
      <c r="A77" s="44"/>
      <c r="B77" s="44"/>
      <c r="C77" s="44"/>
      <c r="D77" s="51"/>
      <c r="E77" s="44"/>
      <c r="F77" s="44"/>
      <c r="G77" s="51"/>
      <c r="H77" s="44"/>
      <c r="I77" s="44"/>
      <c r="J77" s="51"/>
    </row>
    <row r="78" spans="1:10" ht="17.25" customHeight="1">
      <c r="A78" s="44"/>
      <c r="B78" s="44"/>
      <c r="C78" s="44"/>
      <c r="D78" s="51"/>
      <c r="E78" s="44"/>
      <c r="F78" s="44"/>
      <c r="G78" s="51"/>
      <c r="H78" s="44"/>
      <c r="I78" s="44"/>
      <c r="J78" s="51"/>
    </row>
    <row r="79" spans="1:10" ht="17.25" customHeight="1">
      <c r="A79" s="44"/>
      <c r="B79" s="44"/>
      <c r="C79" s="44"/>
      <c r="D79" s="51"/>
      <c r="E79" s="44"/>
      <c r="F79" s="44"/>
      <c r="G79" s="51"/>
      <c r="H79" s="44"/>
      <c r="I79" s="44"/>
      <c r="J79" s="51"/>
    </row>
    <row r="80" spans="1:10" ht="17.25" customHeight="1">
      <c r="A80" s="44"/>
      <c r="B80" s="44"/>
      <c r="C80" s="44"/>
      <c r="D80" s="51"/>
      <c r="E80" s="44"/>
      <c r="F80" s="44"/>
      <c r="G80" s="51"/>
      <c r="H80" s="44"/>
      <c r="I80" s="44"/>
      <c r="J80" s="51"/>
    </row>
    <row r="81" spans="1:10" ht="17.25" customHeight="1">
      <c r="A81" s="44"/>
      <c r="B81" s="44"/>
      <c r="C81" s="44"/>
      <c r="D81" s="51"/>
      <c r="E81" s="44"/>
      <c r="F81" s="44"/>
      <c r="G81" s="51"/>
      <c r="H81" s="44"/>
      <c r="I81" s="44"/>
      <c r="J81" s="51"/>
    </row>
    <row r="82" spans="1:10" ht="17.25" customHeight="1">
      <c r="A82" s="44"/>
      <c r="B82" s="44"/>
      <c r="C82" s="44"/>
      <c r="D82" s="51"/>
      <c r="E82" s="44"/>
      <c r="F82" s="44"/>
      <c r="G82" s="51"/>
      <c r="H82" s="44"/>
      <c r="I82" s="44"/>
      <c r="J82" s="51"/>
    </row>
    <row r="83" spans="1:10" ht="17.25" customHeight="1">
      <c r="A83" s="44"/>
      <c r="B83" s="44"/>
      <c r="C83" s="44"/>
      <c r="D83" s="51"/>
      <c r="E83" s="44"/>
      <c r="F83" s="44"/>
      <c r="G83" s="51"/>
      <c r="H83" s="44"/>
      <c r="I83" s="44"/>
      <c r="J83" s="51"/>
    </row>
    <row r="84" spans="1:10" ht="17.25" customHeight="1">
      <c r="A84" s="44"/>
      <c r="B84" s="44"/>
      <c r="C84" s="44"/>
      <c r="D84" s="51"/>
      <c r="E84" s="44"/>
      <c r="F84" s="44"/>
      <c r="G84" s="51"/>
      <c r="H84" s="44"/>
      <c r="I84" s="44"/>
      <c r="J84" s="51"/>
    </row>
    <row r="85" spans="1:10" ht="17.25" customHeight="1">
      <c r="A85" s="44"/>
      <c r="B85" s="44"/>
      <c r="C85" s="44"/>
      <c r="D85" s="51"/>
      <c r="E85" s="44"/>
      <c r="F85" s="44"/>
      <c r="G85" s="51"/>
      <c r="H85" s="44"/>
      <c r="I85" s="44"/>
      <c r="J85" s="51"/>
    </row>
    <row r="86" spans="1:10" ht="17.25" customHeight="1">
      <c r="A86" s="44"/>
      <c r="B86" s="44"/>
      <c r="C86" s="44"/>
      <c r="D86" s="51"/>
      <c r="E86" s="44"/>
      <c r="F86" s="44"/>
      <c r="G86" s="51"/>
      <c r="H86" s="44"/>
      <c r="I86" s="44"/>
      <c r="J86" s="51"/>
    </row>
    <row r="87" spans="1:10" ht="17.25" customHeight="1">
      <c r="A87" s="44"/>
      <c r="B87" s="44"/>
      <c r="C87" s="44"/>
      <c r="D87" s="51"/>
      <c r="E87" s="44"/>
      <c r="F87" s="44"/>
      <c r="G87" s="51"/>
      <c r="H87" s="44"/>
      <c r="I87" s="44"/>
      <c r="J87" s="51"/>
    </row>
    <row r="88" spans="1:10" ht="17.25" customHeight="1">
      <c r="A88" s="44"/>
      <c r="B88" s="44"/>
      <c r="C88" s="44"/>
      <c r="D88" s="51"/>
      <c r="E88" s="44"/>
      <c r="F88" s="44"/>
      <c r="G88" s="51"/>
      <c r="H88" s="44"/>
      <c r="I88" s="44"/>
      <c r="J88" s="51"/>
    </row>
    <row r="89" spans="1:10" ht="17.25" customHeight="1">
      <c r="A89" s="44"/>
      <c r="B89" s="44"/>
      <c r="C89" s="44"/>
      <c r="D89" s="51"/>
      <c r="E89" s="44"/>
      <c r="F89" s="44"/>
      <c r="G89" s="51"/>
      <c r="H89" s="44"/>
      <c r="I89" s="44"/>
      <c r="J89" s="51"/>
    </row>
    <row r="90" spans="1:10" ht="17.25" customHeight="1">
      <c r="A90" s="44"/>
      <c r="B90" s="44"/>
      <c r="C90" s="44"/>
      <c r="D90" s="51"/>
      <c r="E90" s="44"/>
      <c r="F90" s="44"/>
      <c r="G90" s="51"/>
      <c r="H90" s="44"/>
      <c r="I90" s="44"/>
      <c r="J90" s="51"/>
    </row>
    <row r="91" spans="1:10" ht="17.25" customHeight="1">
      <c r="A91" s="44"/>
      <c r="B91" s="44"/>
      <c r="C91" s="44"/>
      <c r="D91" s="51"/>
      <c r="E91" s="44"/>
      <c r="F91" s="44"/>
      <c r="G91" s="51"/>
      <c r="H91" s="44"/>
      <c r="I91" s="44"/>
      <c r="J91" s="51"/>
    </row>
    <row r="92" spans="1:10" ht="17.25" customHeight="1">
      <c r="A92" s="44"/>
      <c r="B92" s="44"/>
      <c r="C92" s="44"/>
      <c r="D92" s="51"/>
      <c r="E92" s="44"/>
      <c r="F92" s="44"/>
      <c r="G92" s="51"/>
      <c r="H92" s="44"/>
      <c r="I92" s="44"/>
      <c r="J92" s="51"/>
    </row>
    <row r="93" spans="1:10" ht="17.25" customHeight="1">
      <c r="A93" s="44"/>
      <c r="B93" s="44"/>
      <c r="C93" s="44"/>
      <c r="D93" s="51"/>
      <c r="E93" s="44"/>
      <c r="F93" s="44"/>
      <c r="G93" s="51"/>
      <c r="H93" s="44"/>
      <c r="I93" s="44"/>
      <c r="J93" s="51"/>
    </row>
    <row r="94" spans="1:10" ht="17.25" customHeight="1">
      <c r="A94" s="44"/>
      <c r="B94" s="44"/>
      <c r="C94" s="44"/>
      <c r="D94" s="51"/>
      <c r="E94" s="44"/>
      <c r="F94" s="44"/>
      <c r="G94" s="51"/>
      <c r="H94" s="44"/>
      <c r="I94" s="44"/>
      <c r="J94" s="51"/>
    </row>
    <row r="95" spans="1:10" ht="17.25" customHeight="1">
      <c r="A95" s="44"/>
      <c r="B95" s="44"/>
      <c r="C95" s="44"/>
      <c r="D95" s="51"/>
      <c r="E95" s="44"/>
      <c r="F95" s="44"/>
      <c r="G95" s="51"/>
      <c r="H95" s="44"/>
      <c r="I95" s="44"/>
      <c r="J95" s="51"/>
    </row>
    <row r="96" spans="1:10" ht="17.25" customHeight="1">
      <c r="A96" s="44"/>
      <c r="B96" s="44"/>
      <c r="C96" s="44"/>
      <c r="D96" s="51"/>
      <c r="E96" s="44"/>
      <c r="F96" s="44"/>
      <c r="G96" s="51"/>
      <c r="H96" s="44"/>
      <c r="I96" s="44"/>
      <c r="J96" s="51"/>
    </row>
    <row r="97" spans="1:10" ht="17.25" customHeight="1">
      <c r="A97" s="44"/>
      <c r="B97" s="44"/>
      <c r="C97" s="44"/>
      <c r="D97" s="51"/>
      <c r="E97" s="44"/>
      <c r="F97" s="44"/>
      <c r="G97" s="51"/>
      <c r="H97" s="44"/>
      <c r="I97" s="44"/>
      <c r="J97" s="51"/>
    </row>
    <row r="98" spans="1:10" ht="17.25" customHeight="1">
      <c r="A98" s="44"/>
      <c r="B98" s="44"/>
      <c r="C98" s="44"/>
      <c r="D98" s="51"/>
      <c r="E98" s="44"/>
      <c r="F98" s="44"/>
      <c r="G98" s="51"/>
      <c r="H98" s="44"/>
      <c r="I98" s="44"/>
      <c r="J98" s="51"/>
    </row>
    <row r="99" spans="1:10" ht="17.25" customHeight="1">
      <c r="A99" s="44"/>
      <c r="B99" s="44"/>
      <c r="C99" s="44"/>
      <c r="D99" s="51"/>
      <c r="E99" s="44"/>
      <c r="F99" s="44"/>
      <c r="G99" s="51"/>
      <c r="H99" s="44"/>
      <c r="I99" s="44"/>
      <c r="J99" s="51"/>
    </row>
    <row r="100" spans="1:10" ht="17.25" customHeight="1">
      <c r="A100" s="44"/>
      <c r="B100" s="44"/>
      <c r="C100" s="44"/>
      <c r="D100" s="51"/>
      <c r="E100" s="44"/>
      <c r="F100" s="44"/>
      <c r="G100" s="51"/>
      <c r="H100" s="44"/>
      <c r="I100" s="44"/>
      <c r="J100" s="51"/>
    </row>
    <row r="101" spans="1:10" ht="17.25" customHeight="1">
      <c r="A101" s="44"/>
      <c r="B101" s="44"/>
      <c r="C101" s="44"/>
      <c r="D101" s="51"/>
      <c r="E101" s="44"/>
      <c r="F101" s="44"/>
      <c r="G101" s="51"/>
      <c r="H101" s="44"/>
      <c r="I101" s="44"/>
      <c r="J101" s="51"/>
    </row>
    <row r="102" spans="1:10" ht="17.25" customHeight="1">
      <c r="A102" s="44"/>
      <c r="B102" s="44"/>
      <c r="C102" s="44"/>
      <c r="D102" s="51"/>
      <c r="E102" s="44"/>
      <c r="F102" s="44"/>
      <c r="G102" s="51"/>
      <c r="H102" s="44"/>
      <c r="I102" s="44"/>
      <c r="J102" s="51"/>
    </row>
    <row r="103" spans="1:10" ht="17.25" customHeight="1">
      <c r="A103" s="44"/>
      <c r="B103" s="44"/>
      <c r="C103" s="44"/>
      <c r="D103" s="51"/>
      <c r="E103" s="44"/>
      <c r="F103" s="44"/>
      <c r="G103" s="51"/>
      <c r="H103" s="44"/>
      <c r="I103" s="44"/>
      <c r="J103" s="51"/>
    </row>
    <row r="104" spans="1:10" ht="17.25" customHeight="1">
      <c r="A104" s="44"/>
      <c r="B104" s="44"/>
      <c r="C104" s="44"/>
      <c r="D104" s="51"/>
      <c r="E104" s="44"/>
      <c r="F104" s="44"/>
      <c r="G104" s="51"/>
      <c r="H104" s="44"/>
      <c r="I104" s="44"/>
      <c r="J104" s="51"/>
    </row>
    <row r="105" spans="1:10" ht="17.25" customHeight="1">
      <c r="A105" s="44"/>
      <c r="B105" s="44"/>
      <c r="C105" s="44"/>
      <c r="D105" s="51"/>
      <c r="E105" s="44"/>
      <c r="F105" s="44"/>
      <c r="G105" s="51"/>
      <c r="H105" s="44"/>
      <c r="I105" s="44"/>
      <c r="J105" s="51"/>
    </row>
    <row r="106" spans="1:10" ht="17.25" customHeight="1">
      <c r="A106" s="44"/>
      <c r="B106" s="44"/>
      <c r="C106" s="44"/>
      <c r="D106" s="51"/>
      <c r="E106" s="44"/>
      <c r="F106" s="44"/>
      <c r="G106" s="51"/>
      <c r="H106" s="44"/>
      <c r="I106" s="44"/>
      <c r="J106" s="51"/>
    </row>
    <row r="107" spans="1:10" ht="17.25" customHeight="1">
      <c r="A107" s="44"/>
      <c r="B107" s="44"/>
      <c r="C107" s="44"/>
      <c r="D107" s="51"/>
      <c r="E107" s="44"/>
      <c r="F107" s="44"/>
      <c r="G107" s="51"/>
      <c r="H107" s="44"/>
      <c r="I107" s="44"/>
      <c r="J107" s="51"/>
    </row>
  </sheetData>
  <mergeCells count="5">
    <mergeCell ref="A1:I1"/>
    <mergeCell ref="B3:D3"/>
    <mergeCell ref="E3:G3"/>
    <mergeCell ref="H3:J3"/>
    <mergeCell ref="A3:A4"/>
  </mergeCells>
  <pageMargins left="0.17" right="0.18124999999999999" top="0.75" bottom="0.64" header="0.25" footer="0.39"/>
  <pageSetup paperSize="9" scale="87" firstPageNumber="8" orientation="landscape" useFirstPageNumber="1" r:id="rId1"/>
  <headerFooter>
    <oddHeader>&amp;RKingdom of Bahrain
Consolidated Final Account
For The Year Ended 31 December 2013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W37"/>
  <sheetViews>
    <sheetView view="pageBreakPreview" zoomScaleNormal="100" zoomScaleSheetLayoutView="100" workbookViewId="0">
      <selection sqref="A1:J1"/>
    </sheetView>
  </sheetViews>
  <sheetFormatPr defaultRowHeight="12.75"/>
  <cols>
    <col min="1" max="1" width="34.7109375" style="11" customWidth="1"/>
    <col min="2" max="2" width="12.42578125" style="12" bestFit="1" customWidth="1"/>
    <col min="3" max="3" width="10.85546875" style="12" customWidth="1"/>
    <col min="4" max="5" width="10" style="12" customWidth="1"/>
    <col min="6" max="6" width="6.7109375" style="12" bestFit="1" customWidth="1"/>
    <col min="7" max="7" width="8" style="12" customWidth="1"/>
    <col min="8" max="8" width="10.28515625" style="12" bestFit="1" customWidth="1"/>
    <col min="9" max="10" width="12.42578125" style="12" bestFit="1" customWidth="1"/>
    <col min="11" max="11" width="12.42578125" style="11" bestFit="1" customWidth="1"/>
    <col min="12" max="16384" width="9.140625" style="11"/>
  </cols>
  <sheetData>
    <row r="1" spans="1:101" s="52" customFormat="1" ht="21.75" customHeight="1">
      <c r="A1" s="277" t="s">
        <v>13</v>
      </c>
      <c r="B1" s="278"/>
      <c r="C1" s="278"/>
      <c r="D1" s="278"/>
      <c r="E1" s="278"/>
      <c r="F1" s="278"/>
      <c r="G1" s="278"/>
      <c r="H1" s="278"/>
      <c r="I1" s="278"/>
      <c r="J1" s="278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</row>
    <row r="2" spans="1:101" ht="14.25" customHeight="1">
      <c r="A2" s="42"/>
      <c r="B2" s="68"/>
      <c r="C2" s="68"/>
      <c r="D2" s="68"/>
      <c r="E2" s="68"/>
      <c r="F2" s="68"/>
      <c r="G2" s="68"/>
      <c r="H2" s="68"/>
      <c r="I2" s="68"/>
      <c r="J2" s="68"/>
      <c r="K2" s="56" t="s">
        <v>63</v>
      </c>
    </row>
    <row r="3" spans="1:101" s="12" customFormat="1" ht="39" customHeight="1">
      <c r="A3" s="82" t="s">
        <v>100</v>
      </c>
      <c r="B3" s="82" t="s">
        <v>18</v>
      </c>
      <c r="C3" s="82" t="s">
        <v>19</v>
      </c>
      <c r="D3" s="82" t="s">
        <v>873</v>
      </c>
      <c r="E3" s="82" t="s">
        <v>991</v>
      </c>
      <c r="F3" s="82" t="s">
        <v>21</v>
      </c>
      <c r="G3" s="82" t="s">
        <v>22</v>
      </c>
      <c r="H3" s="82" t="s">
        <v>874</v>
      </c>
      <c r="I3" s="82" t="s">
        <v>32</v>
      </c>
      <c r="J3" s="82" t="s">
        <v>33</v>
      </c>
      <c r="K3" s="82" t="s">
        <v>1010</v>
      </c>
    </row>
    <row r="4" spans="1:101" s="12" customFormat="1" ht="15">
      <c r="A4" s="172" t="s">
        <v>962</v>
      </c>
      <c r="B4" s="173">
        <v>0</v>
      </c>
      <c r="C4" s="173">
        <v>0</v>
      </c>
      <c r="D4" s="173">
        <v>0</v>
      </c>
      <c r="E4" s="173">
        <v>0</v>
      </c>
      <c r="F4" s="173">
        <v>0</v>
      </c>
      <c r="G4" s="173">
        <v>0</v>
      </c>
      <c r="H4" s="174">
        <v>958</v>
      </c>
      <c r="I4" s="174">
        <f>SUM(B4:H4)</f>
        <v>958</v>
      </c>
      <c r="J4" s="173">
        <v>0</v>
      </c>
      <c r="K4" s="174">
        <v>7706</v>
      </c>
    </row>
    <row r="5" spans="1:101" s="12" customFormat="1" ht="15">
      <c r="A5" s="172" t="s">
        <v>963</v>
      </c>
      <c r="B5" s="173">
        <v>0</v>
      </c>
      <c r="C5" s="173">
        <v>0</v>
      </c>
      <c r="D5" s="173">
        <v>0</v>
      </c>
      <c r="E5" s="173">
        <v>0</v>
      </c>
      <c r="F5" s="173">
        <v>0</v>
      </c>
      <c r="G5" s="173">
        <v>0</v>
      </c>
      <c r="H5" s="173">
        <v>0</v>
      </c>
      <c r="I5" s="173">
        <v>0</v>
      </c>
      <c r="J5" s="173">
        <v>0</v>
      </c>
      <c r="K5" s="174">
        <v>371</v>
      </c>
    </row>
    <row r="6" spans="1:101" s="53" customFormat="1" ht="15">
      <c r="A6" s="172" t="s">
        <v>47</v>
      </c>
      <c r="B6" s="173">
        <v>0</v>
      </c>
      <c r="C6" s="174">
        <v>31448709</v>
      </c>
      <c r="D6" s="174">
        <v>5733163</v>
      </c>
      <c r="E6" s="174">
        <v>45000</v>
      </c>
      <c r="F6" s="173">
        <v>0</v>
      </c>
      <c r="G6" s="174">
        <v>46383</v>
      </c>
      <c r="H6" s="174">
        <v>806594</v>
      </c>
      <c r="I6" s="174">
        <f t="shared" ref="I6:I23" si="0">SUM(B6:H6)</f>
        <v>38079849</v>
      </c>
      <c r="J6" s="174">
        <v>33922000</v>
      </c>
      <c r="K6" s="174">
        <v>36839976</v>
      </c>
    </row>
    <row r="7" spans="1:101" s="53" customFormat="1" ht="15">
      <c r="A7" s="172" t="s">
        <v>48</v>
      </c>
      <c r="B7" s="173">
        <v>0</v>
      </c>
      <c r="C7" s="173">
        <v>0</v>
      </c>
      <c r="D7" s="174">
        <v>760</v>
      </c>
      <c r="E7" s="173">
        <v>0</v>
      </c>
      <c r="F7" s="173">
        <v>0</v>
      </c>
      <c r="G7" s="173">
        <v>0</v>
      </c>
      <c r="H7" s="173">
        <v>0</v>
      </c>
      <c r="I7" s="174">
        <f t="shared" si="0"/>
        <v>760</v>
      </c>
      <c r="J7" s="173">
        <v>0</v>
      </c>
      <c r="K7" s="174">
        <v>680</v>
      </c>
    </row>
    <row r="8" spans="1:101" s="53" customFormat="1" ht="15">
      <c r="A8" s="172" t="s">
        <v>236</v>
      </c>
      <c r="B8" s="173">
        <v>0</v>
      </c>
      <c r="C8" s="174">
        <v>420</v>
      </c>
      <c r="D8" s="174">
        <v>3773</v>
      </c>
      <c r="E8" s="173">
        <v>0</v>
      </c>
      <c r="F8" s="173">
        <v>0</v>
      </c>
      <c r="G8" s="174">
        <v>78</v>
      </c>
      <c r="H8" s="174">
        <v>3413</v>
      </c>
      <c r="I8" s="174">
        <f t="shared" si="0"/>
        <v>7684</v>
      </c>
      <c r="J8" s="174">
        <v>5000</v>
      </c>
      <c r="K8" s="174">
        <v>7541</v>
      </c>
    </row>
    <row r="9" spans="1:101" s="53" customFormat="1" ht="15">
      <c r="A9" s="172" t="s">
        <v>49</v>
      </c>
      <c r="B9" s="173">
        <v>0</v>
      </c>
      <c r="C9" s="174">
        <v>1779245</v>
      </c>
      <c r="D9" s="173">
        <v>0</v>
      </c>
      <c r="E9" s="173">
        <v>0</v>
      </c>
      <c r="F9" s="173">
        <v>0</v>
      </c>
      <c r="G9" s="173">
        <v>0</v>
      </c>
      <c r="H9" s="174">
        <v>71037</v>
      </c>
      <c r="I9" s="174">
        <f t="shared" si="0"/>
        <v>1850282</v>
      </c>
      <c r="J9" s="174">
        <v>1876000</v>
      </c>
      <c r="K9" s="174">
        <v>2005658</v>
      </c>
    </row>
    <row r="10" spans="1:101" s="53" customFormat="1" ht="15">
      <c r="A10" s="172" t="s">
        <v>988</v>
      </c>
      <c r="B10" s="173">
        <v>0</v>
      </c>
      <c r="C10" s="174">
        <v>5755992</v>
      </c>
      <c r="D10" s="174">
        <v>11788</v>
      </c>
      <c r="E10" s="174">
        <v>59273</v>
      </c>
      <c r="F10" s="173">
        <v>0</v>
      </c>
      <c r="G10" s="174">
        <v>196</v>
      </c>
      <c r="H10" s="174">
        <v>4997057</v>
      </c>
      <c r="I10" s="174">
        <f t="shared" si="0"/>
        <v>10824306</v>
      </c>
      <c r="J10" s="174">
        <v>9248000</v>
      </c>
      <c r="K10" s="174">
        <v>10430631</v>
      </c>
    </row>
    <row r="11" spans="1:101" s="53" customFormat="1" ht="15">
      <c r="A11" s="172" t="s">
        <v>50</v>
      </c>
      <c r="B11" s="173">
        <v>0</v>
      </c>
      <c r="C11" s="174">
        <v>23370</v>
      </c>
      <c r="D11" s="174">
        <v>95256</v>
      </c>
      <c r="E11" s="173">
        <v>0</v>
      </c>
      <c r="F11" s="173">
        <v>0</v>
      </c>
      <c r="G11" s="174">
        <v>96575</v>
      </c>
      <c r="H11" s="174">
        <v>875913</v>
      </c>
      <c r="I11" s="174">
        <f t="shared" si="0"/>
        <v>1091114</v>
      </c>
      <c r="J11" s="174">
        <v>3219000</v>
      </c>
      <c r="K11" s="174">
        <v>400414</v>
      </c>
    </row>
    <row r="12" spans="1:101" s="53" customFormat="1" ht="15">
      <c r="A12" s="172" t="s">
        <v>51</v>
      </c>
      <c r="B12" s="173">
        <v>0</v>
      </c>
      <c r="C12" s="174">
        <v>12988</v>
      </c>
      <c r="D12" s="174">
        <v>13488560</v>
      </c>
      <c r="E12" s="174">
        <v>128820</v>
      </c>
      <c r="F12" s="173">
        <v>0</v>
      </c>
      <c r="G12" s="174">
        <v>26260</v>
      </c>
      <c r="H12" s="174">
        <v>158472</v>
      </c>
      <c r="I12" s="174">
        <f t="shared" si="0"/>
        <v>13815100</v>
      </c>
      <c r="J12" s="174">
        <v>14750000</v>
      </c>
      <c r="K12" s="174">
        <v>14115972</v>
      </c>
    </row>
    <row r="13" spans="1:101" s="53" customFormat="1" ht="15">
      <c r="A13" s="172" t="s">
        <v>964</v>
      </c>
      <c r="B13" s="173">
        <v>0</v>
      </c>
      <c r="C13" s="174">
        <v>37614</v>
      </c>
      <c r="D13" s="174">
        <v>124330</v>
      </c>
      <c r="E13" s="174">
        <v>54611</v>
      </c>
      <c r="F13" s="173">
        <v>0</v>
      </c>
      <c r="G13" s="174">
        <v>50643</v>
      </c>
      <c r="H13" s="174">
        <v>58869</v>
      </c>
      <c r="I13" s="174">
        <f t="shared" si="0"/>
        <v>326067</v>
      </c>
      <c r="J13" s="174">
        <v>330000</v>
      </c>
      <c r="K13" s="174">
        <v>287380</v>
      </c>
    </row>
    <row r="14" spans="1:101" s="53" customFormat="1" ht="15">
      <c r="A14" s="172" t="s">
        <v>965</v>
      </c>
      <c r="B14" s="173">
        <v>0</v>
      </c>
      <c r="C14" s="174">
        <v>2011070</v>
      </c>
      <c r="D14" s="174">
        <v>8160</v>
      </c>
      <c r="E14" s="174">
        <v>400</v>
      </c>
      <c r="F14" s="173">
        <v>0</v>
      </c>
      <c r="G14" s="173">
        <v>0</v>
      </c>
      <c r="H14" s="174">
        <v>5259</v>
      </c>
      <c r="I14" s="174">
        <f t="shared" si="0"/>
        <v>2024889</v>
      </c>
      <c r="J14" s="174">
        <v>2126000</v>
      </c>
      <c r="K14" s="174">
        <v>2007197</v>
      </c>
    </row>
    <row r="15" spans="1:101" s="53" customFormat="1" ht="15">
      <c r="A15" s="172" t="s">
        <v>966</v>
      </c>
      <c r="B15" s="173">
        <v>0</v>
      </c>
      <c r="C15" s="174">
        <v>15200</v>
      </c>
      <c r="D15" s="173">
        <v>0</v>
      </c>
      <c r="E15" s="174">
        <v>600</v>
      </c>
      <c r="F15" s="173">
        <v>0</v>
      </c>
      <c r="G15" s="173">
        <v>0</v>
      </c>
      <c r="H15" s="174">
        <v>41840</v>
      </c>
      <c r="I15" s="174">
        <f t="shared" si="0"/>
        <v>57640</v>
      </c>
      <c r="J15" s="174">
        <v>35500</v>
      </c>
      <c r="K15" s="174">
        <v>68344</v>
      </c>
    </row>
    <row r="16" spans="1:101" s="53" customFormat="1" ht="15">
      <c r="A16" s="118" t="s">
        <v>87</v>
      </c>
      <c r="B16" s="173">
        <v>0</v>
      </c>
      <c r="C16" s="174">
        <v>835</v>
      </c>
      <c r="D16" s="173">
        <v>0</v>
      </c>
      <c r="E16" s="173">
        <v>0</v>
      </c>
      <c r="F16" s="173">
        <v>0</v>
      </c>
      <c r="G16" s="174">
        <v>1522</v>
      </c>
      <c r="H16" s="174">
        <v>157313</v>
      </c>
      <c r="I16" s="174">
        <f t="shared" si="0"/>
        <v>159670</v>
      </c>
      <c r="J16" s="174">
        <v>12500</v>
      </c>
      <c r="K16" s="174">
        <v>6346</v>
      </c>
    </row>
    <row r="17" spans="1:11" s="53" customFormat="1" ht="15">
      <c r="A17" s="54" t="s">
        <v>1022</v>
      </c>
      <c r="B17" s="173">
        <v>0</v>
      </c>
      <c r="C17" s="173">
        <v>0</v>
      </c>
      <c r="D17" s="173">
        <v>0</v>
      </c>
      <c r="E17" s="173">
        <v>0</v>
      </c>
      <c r="F17" s="173">
        <v>0</v>
      </c>
      <c r="G17" s="173">
        <v>0</v>
      </c>
      <c r="H17" s="173">
        <v>0</v>
      </c>
      <c r="I17" s="173">
        <f t="shared" si="0"/>
        <v>0</v>
      </c>
      <c r="J17" s="173">
        <v>0</v>
      </c>
      <c r="K17" s="174">
        <v>105</v>
      </c>
    </row>
    <row r="18" spans="1:11" s="53" customFormat="1" ht="15">
      <c r="A18" s="172" t="s">
        <v>992</v>
      </c>
      <c r="B18" s="173">
        <v>0</v>
      </c>
      <c r="C18" s="174">
        <v>4978334</v>
      </c>
      <c r="D18" s="174">
        <v>255204</v>
      </c>
      <c r="E18" s="174">
        <v>3730502</v>
      </c>
      <c r="F18" s="173">
        <v>0</v>
      </c>
      <c r="G18" s="173">
        <v>0</v>
      </c>
      <c r="H18" s="174">
        <v>26778</v>
      </c>
      <c r="I18" s="174">
        <f t="shared" si="0"/>
        <v>8990818</v>
      </c>
      <c r="J18" s="174">
        <v>8282000</v>
      </c>
      <c r="K18" s="174">
        <v>8815219</v>
      </c>
    </row>
    <row r="19" spans="1:11" s="54" customFormat="1" ht="15">
      <c r="A19" s="172" t="s">
        <v>231</v>
      </c>
      <c r="B19" s="173">
        <v>0</v>
      </c>
      <c r="C19" s="174">
        <v>33460</v>
      </c>
      <c r="D19" s="173">
        <v>0</v>
      </c>
      <c r="E19" s="173">
        <v>0</v>
      </c>
      <c r="F19" s="173">
        <v>0</v>
      </c>
      <c r="G19" s="173">
        <v>0</v>
      </c>
      <c r="H19" s="173">
        <v>0</v>
      </c>
      <c r="I19" s="174">
        <f t="shared" si="0"/>
        <v>33460</v>
      </c>
      <c r="J19" s="174">
        <v>29000</v>
      </c>
      <c r="K19" s="174">
        <v>21760</v>
      </c>
    </row>
    <row r="20" spans="1:11" s="54" customFormat="1" ht="15">
      <c r="A20" s="172" t="s">
        <v>971</v>
      </c>
      <c r="B20" s="173">
        <v>0</v>
      </c>
      <c r="C20" s="174">
        <v>74687</v>
      </c>
      <c r="D20" s="174">
        <v>56</v>
      </c>
      <c r="E20" s="174">
        <v>61614</v>
      </c>
      <c r="F20" s="173">
        <v>0</v>
      </c>
      <c r="G20" s="173">
        <v>0</v>
      </c>
      <c r="H20" s="174">
        <v>88618</v>
      </c>
      <c r="I20" s="174">
        <f t="shared" si="0"/>
        <v>224975</v>
      </c>
      <c r="J20" s="174">
        <v>519000</v>
      </c>
      <c r="K20" s="174">
        <v>507793</v>
      </c>
    </row>
    <row r="21" spans="1:11" s="54" customFormat="1" ht="15">
      <c r="A21" s="172" t="s">
        <v>232</v>
      </c>
      <c r="B21" s="173">
        <v>0</v>
      </c>
      <c r="C21" s="174">
        <v>254779</v>
      </c>
      <c r="D21" s="174">
        <v>8490</v>
      </c>
      <c r="E21" s="173">
        <v>0</v>
      </c>
      <c r="F21" s="173">
        <v>0</v>
      </c>
      <c r="G21" s="174">
        <v>36261</v>
      </c>
      <c r="H21" s="174">
        <v>131461</v>
      </c>
      <c r="I21" s="174">
        <f t="shared" si="0"/>
        <v>430991</v>
      </c>
      <c r="J21" s="174">
        <v>393000</v>
      </c>
      <c r="K21" s="174">
        <v>209927</v>
      </c>
    </row>
    <row r="22" spans="1:11" s="54" customFormat="1" ht="15">
      <c r="A22" s="172" t="s">
        <v>973</v>
      </c>
      <c r="B22" s="173">
        <v>0</v>
      </c>
      <c r="C22" s="174">
        <v>2517558</v>
      </c>
      <c r="D22" s="174">
        <v>30954351</v>
      </c>
      <c r="E22" s="174">
        <v>6873854</v>
      </c>
      <c r="F22" s="173">
        <v>0</v>
      </c>
      <c r="G22" s="173">
        <v>0</v>
      </c>
      <c r="H22" s="174">
        <v>285021</v>
      </c>
      <c r="I22" s="174">
        <f t="shared" si="0"/>
        <v>40630784</v>
      </c>
      <c r="J22" s="174">
        <v>35414000</v>
      </c>
      <c r="K22" s="174">
        <v>4708274</v>
      </c>
    </row>
    <row r="23" spans="1:11" s="54" customFormat="1" ht="15">
      <c r="A23" s="172" t="s">
        <v>53</v>
      </c>
      <c r="B23" s="173">
        <v>0</v>
      </c>
      <c r="C23" s="174">
        <v>270</v>
      </c>
      <c r="D23" s="173">
        <v>0</v>
      </c>
      <c r="E23" s="173">
        <v>0</v>
      </c>
      <c r="F23" s="173">
        <v>0</v>
      </c>
      <c r="G23" s="174">
        <v>13420</v>
      </c>
      <c r="H23" s="174">
        <v>2766</v>
      </c>
      <c r="I23" s="174">
        <f t="shared" si="0"/>
        <v>16456</v>
      </c>
      <c r="J23" s="173">
        <v>0</v>
      </c>
      <c r="K23" s="174">
        <v>99945</v>
      </c>
    </row>
    <row r="24" spans="1:11" s="54" customFormat="1" ht="15">
      <c r="A24" s="172" t="s">
        <v>54</v>
      </c>
      <c r="B24" s="173">
        <v>0</v>
      </c>
      <c r="C24" s="173">
        <v>0</v>
      </c>
      <c r="D24" s="173">
        <v>0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0</v>
      </c>
      <c r="K24" s="174">
        <v>19239748</v>
      </c>
    </row>
    <row r="25" spans="1:11" s="54" customFormat="1" ht="15">
      <c r="A25" s="172" t="s">
        <v>976</v>
      </c>
      <c r="B25" s="173">
        <v>0</v>
      </c>
      <c r="C25" s="173">
        <v>0</v>
      </c>
      <c r="D25" s="173">
        <v>0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0</v>
      </c>
      <c r="K25" s="174">
        <v>60</v>
      </c>
    </row>
    <row r="26" spans="1:11" s="54" customFormat="1" ht="15">
      <c r="A26" s="172" t="s">
        <v>29</v>
      </c>
      <c r="B26" s="173">
        <v>0</v>
      </c>
      <c r="C26" s="174">
        <v>27198332</v>
      </c>
      <c r="D26" s="174">
        <v>909310</v>
      </c>
      <c r="E26" s="174">
        <v>6494568</v>
      </c>
      <c r="F26" s="173">
        <v>0</v>
      </c>
      <c r="G26" s="173">
        <v>0</v>
      </c>
      <c r="H26" s="174">
        <v>31683466</v>
      </c>
      <c r="I26" s="174">
        <f t="shared" ref="I26:I36" si="1">SUM(B26:H26)</f>
        <v>66285676</v>
      </c>
      <c r="J26" s="174">
        <v>140182000</v>
      </c>
      <c r="K26" s="174">
        <v>145234944</v>
      </c>
    </row>
    <row r="27" spans="1:11" s="54" customFormat="1" ht="15">
      <c r="A27" s="172" t="s">
        <v>55</v>
      </c>
      <c r="B27" s="174">
        <v>2600157462</v>
      </c>
      <c r="C27" s="173">
        <v>0</v>
      </c>
      <c r="D27" s="173">
        <v>0</v>
      </c>
      <c r="E27" s="173">
        <v>0</v>
      </c>
      <c r="F27" s="173">
        <v>0</v>
      </c>
      <c r="G27" s="173">
        <v>0</v>
      </c>
      <c r="H27" s="173">
        <v>0</v>
      </c>
      <c r="I27" s="174">
        <f t="shared" si="1"/>
        <v>2600157462</v>
      </c>
      <c r="J27" s="174">
        <v>2406600000</v>
      </c>
      <c r="K27" s="174">
        <v>2645361891</v>
      </c>
    </row>
    <row r="28" spans="1:11" s="54" customFormat="1" ht="15">
      <c r="A28" s="172" t="s">
        <v>977</v>
      </c>
      <c r="B28" s="173">
        <v>0</v>
      </c>
      <c r="C28" s="174">
        <v>522743</v>
      </c>
      <c r="D28" s="174">
        <v>813903</v>
      </c>
      <c r="E28" s="174">
        <v>83400</v>
      </c>
      <c r="F28" s="173">
        <v>0</v>
      </c>
      <c r="G28" s="173">
        <v>0</v>
      </c>
      <c r="H28" s="174">
        <v>168439</v>
      </c>
      <c r="I28" s="174">
        <f t="shared" si="1"/>
        <v>1588485</v>
      </c>
      <c r="J28" s="174">
        <v>1074000</v>
      </c>
      <c r="K28" s="174">
        <v>1088955</v>
      </c>
    </row>
    <row r="29" spans="1:11" s="54" customFormat="1" ht="15">
      <c r="A29" s="172" t="s">
        <v>978</v>
      </c>
      <c r="B29" s="173">
        <v>0</v>
      </c>
      <c r="C29" s="174">
        <v>10896800</v>
      </c>
      <c r="D29" s="174">
        <v>11608</v>
      </c>
      <c r="E29" s="174">
        <v>38700</v>
      </c>
      <c r="F29" s="173">
        <v>0</v>
      </c>
      <c r="G29" s="174">
        <v>75</v>
      </c>
      <c r="H29" s="174">
        <v>30412</v>
      </c>
      <c r="I29" s="174">
        <f t="shared" si="1"/>
        <v>10977595</v>
      </c>
      <c r="J29" s="174">
        <v>8504000</v>
      </c>
      <c r="K29" s="174">
        <v>9358622</v>
      </c>
    </row>
    <row r="30" spans="1:11" s="54" customFormat="1" ht="15">
      <c r="A30" s="172" t="s">
        <v>56</v>
      </c>
      <c r="B30" s="173">
        <v>0</v>
      </c>
      <c r="C30" s="174">
        <v>250</v>
      </c>
      <c r="D30" s="173">
        <v>0</v>
      </c>
      <c r="E30" s="173">
        <v>0</v>
      </c>
      <c r="F30" s="173">
        <v>0</v>
      </c>
      <c r="G30" s="173">
        <v>0</v>
      </c>
      <c r="H30" s="174">
        <v>117</v>
      </c>
      <c r="I30" s="174">
        <f t="shared" si="1"/>
        <v>367</v>
      </c>
      <c r="J30" s="174">
        <v>5000</v>
      </c>
      <c r="K30" s="174">
        <v>4930</v>
      </c>
    </row>
    <row r="31" spans="1:11" s="54" customFormat="1" ht="15">
      <c r="A31" s="172" t="s">
        <v>980</v>
      </c>
      <c r="B31" s="173">
        <v>0</v>
      </c>
      <c r="C31" s="174">
        <v>1822680</v>
      </c>
      <c r="D31" s="174">
        <v>1990</v>
      </c>
      <c r="E31" s="173">
        <v>0</v>
      </c>
      <c r="F31" s="173">
        <v>0</v>
      </c>
      <c r="G31" s="174">
        <v>3360</v>
      </c>
      <c r="H31" s="173">
        <v>0</v>
      </c>
      <c r="I31" s="174">
        <f t="shared" si="1"/>
        <v>1828030</v>
      </c>
      <c r="J31" s="174">
        <v>1503000</v>
      </c>
      <c r="K31" s="174">
        <v>1705086</v>
      </c>
    </row>
    <row r="32" spans="1:11" s="54" customFormat="1" ht="15">
      <c r="A32" s="172" t="s">
        <v>987</v>
      </c>
      <c r="B32" s="173">
        <v>0</v>
      </c>
      <c r="C32" s="174">
        <v>250</v>
      </c>
      <c r="D32" s="173">
        <v>0</v>
      </c>
      <c r="E32" s="173">
        <v>0</v>
      </c>
      <c r="F32" s="173">
        <v>0</v>
      </c>
      <c r="G32" s="173">
        <v>0</v>
      </c>
      <c r="H32" s="173">
        <v>0</v>
      </c>
      <c r="I32" s="174">
        <f t="shared" si="1"/>
        <v>250</v>
      </c>
      <c r="J32" s="173">
        <v>0</v>
      </c>
      <c r="K32" s="173">
        <v>0</v>
      </c>
    </row>
    <row r="33" spans="1:11" s="54" customFormat="1" ht="15">
      <c r="A33" s="172" t="s">
        <v>990</v>
      </c>
      <c r="B33" s="173">
        <v>0</v>
      </c>
      <c r="C33" s="174">
        <v>800</v>
      </c>
      <c r="D33" s="173">
        <v>0</v>
      </c>
      <c r="E33" s="173">
        <v>0</v>
      </c>
      <c r="F33" s="173">
        <v>0</v>
      </c>
      <c r="G33" s="173">
        <v>0</v>
      </c>
      <c r="H33" s="174">
        <v>12523</v>
      </c>
      <c r="I33" s="174">
        <f t="shared" si="1"/>
        <v>13323</v>
      </c>
      <c r="J33" s="174">
        <v>10000</v>
      </c>
      <c r="K33" s="174">
        <v>18485</v>
      </c>
    </row>
    <row r="34" spans="1:11" s="54" customFormat="1" ht="15">
      <c r="A34" s="172" t="s">
        <v>982</v>
      </c>
      <c r="B34" s="173">
        <v>0</v>
      </c>
      <c r="C34" s="174">
        <v>18650748</v>
      </c>
      <c r="D34" s="174">
        <v>116155</v>
      </c>
      <c r="E34" s="173">
        <v>0</v>
      </c>
      <c r="F34" s="173">
        <v>0</v>
      </c>
      <c r="G34" s="173">
        <v>0</v>
      </c>
      <c r="H34" s="174">
        <v>6687</v>
      </c>
      <c r="I34" s="174">
        <f t="shared" si="1"/>
        <v>18773590</v>
      </c>
      <c r="J34" s="174">
        <v>11364000</v>
      </c>
      <c r="K34" s="174">
        <v>13411250</v>
      </c>
    </row>
    <row r="35" spans="1:11" s="54" customFormat="1" ht="15">
      <c r="A35" s="172" t="s">
        <v>57</v>
      </c>
      <c r="B35" s="173">
        <v>0</v>
      </c>
      <c r="C35" s="174">
        <v>4510</v>
      </c>
      <c r="D35" s="173">
        <v>0</v>
      </c>
      <c r="E35" s="174">
        <v>180</v>
      </c>
      <c r="F35" s="173">
        <v>0</v>
      </c>
      <c r="G35" s="173">
        <v>0</v>
      </c>
      <c r="H35" s="174">
        <v>40303</v>
      </c>
      <c r="I35" s="174">
        <f t="shared" si="1"/>
        <v>44993</v>
      </c>
      <c r="J35" s="174">
        <v>2000</v>
      </c>
      <c r="K35" s="174">
        <v>1927</v>
      </c>
    </row>
    <row r="36" spans="1:11" s="54" customFormat="1" ht="15">
      <c r="A36" s="172" t="s">
        <v>234</v>
      </c>
      <c r="B36" s="173">
        <v>0</v>
      </c>
      <c r="C36" s="174">
        <v>115728857</v>
      </c>
      <c r="D36" s="174">
        <v>67252</v>
      </c>
      <c r="E36" s="165">
        <v>-500</v>
      </c>
      <c r="F36" s="173">
        <v>0</v>
      </c>
      <c r="G36" s="173">
        <v>0</v>
      </c>
      <c r="H36" s="174">
        <v>9626353</v>
      </c>
      <c r="I36" s="174">
        <f t="shared" si="1"/>
        <v>125421962</v>
      </c>
      <c r="J36" s="174">
        <v>111487000</v>
      </c>
      <c r="K36" s="174">
        <v>118284936</v>
      </c>
    </row>
    <row r="37" spans="1:11" ht="14.25" customHeight="1">
      <c r="A37" s="83" t="s">
        <v>34</v>
      </c>
      <c r="B37" s="84">
        <f>SUM(B4:B36)</f>
        <v>2600157462</v>
      </c>
      <c r="C37" s="84">
        <f t="shared" ref="C37:K37" si="2">SUM(C4:C36)</f>
        <v>223770501</v>
      </c>
      <c r="D37" s="84">
        <f t="shared" si="2"/>
        <v>52604109</v>
      </c>
      <c r="E37" s="84">
        <f t="shared" si="2"/>
        <v>17571022</v>
      </c>
      <c r="F37" s="84">
        <f t="shared" si="2"/>
        <v>0</v>
      </c>
      <c r="G37" s="84">
        <f t="shared" si="2"/>
        <v>274773</v>
      </c>
      <c r="H37" s="84">
        <f t="shared" si="2"/>
        <v>49279669</v>
      </c>
      <c r="I37" s="84">
        <f t="shared" si="2"/>
        <v>2943657536</v>
      </c>
      <c r="J37" s="84">
        <f t="shared" si="2"/>
        <v>2790892000</v>
      </c>
      <c r="K37" s="84">
        <f t="shared" si="2"/>
        <v>3034252073</v>
      </c>
    </row>
  </sheetData>
  <mergeCells count="1">
    <mergeCell ref="A1:J1"/>
  </mergeCells>
  <phoneticPr fontId="0" type="noConversion"/>
  <pageMargins left="0.3" right="0.3" top="0.75" bottom="0.26" header="0.25" footer="0.39"/>
  <pageSetup paperSize="9" scale="92" orientation="landscape" r:id="rId1"/>
  <headerFooter>
    <oddHeader>&amp;RKingdom of Bahrain
Consolidated Final Account
For The Year Ended 31 December 2013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48"/>
  <sheetViews>
    <sheetView view="pageBreakPreview" zoomScaleNormal="221" zoomScaleSheetLayoutView="100" workbookViewId="0">
      <selection sqref="A1:I1"/>
    </sheetView>
  </sheetViews>
  <sheetFormatPr defaultRowHeight="12.75" outlineLevelRow="1"/>
  <cols>
    <col min="1" max="2" width="3.5703125" style="75" bestFit="1" customWidth="1"/>
    <col min="3" max="3" width="3.85546875" style="75" bestFit="1" customWidth="1"/>
    <col min="4" max="4" width="5.28515625" style="75" bestFit="1" customWidth="1"/>
    <col min="5" max="5" width="24.140625" style="75" customWidth="1"/>
    <col min="6" max="8" width="14.85546875" style="75" customWidth="1"/>
    <col min="9" max="9" width="15.28515625" style="75" customWidth="1"/>
    <col min="10" max="16384" width="9.140625" style="75"/>
  </cols>
  <sheetData>
    <row r="1" spans="1:9" ht="21.75" customHeight="1">
      <c r="A1" s="277" t="s">
        <v>899</v>
      </c>
      <c r="B1" s="278"/>
      <c r="C1" s="278"/>
      <c r="D1" s="279"/>
      <c r="E1" s="279"/>
      <c r="F1" s="279"/>
      <c r="G1" s="279"/>
      <c r="H1" s="279"/>
      <c r="I1" s="279"/>
    </row>
    <row r="2" spans="1:9" ht="14.25" customHeight="1">
      <c r="I2" s="145" t="s">
        <v>63</v>
      </c>
    </row>
    <row r="3" spans="1:9">
      <c r="A3" s="280" t="s">
        <v>121</v>
      </c>
      <c r="B3" s="281"/>
      <c r="C3" s="281"/>
      <c r="D3" s="281"/>
      <c r="E3" s="282" t="s">
        <v>35</v>
      </c>
      <c r="F3" s="280">
        <v>2013</v>
      </c>
      <c r="G3" s="280"/>
      <c r="H3" s="280"/>
      <c r="I3" s="284" t="s">
        <v>936</v>
      </c>
    </row>
    <row r="4" spans="1:9" ht="12.75" customHeight="1">
      <c r="A4" s="98" t="s">
        <v>898</v>
      </c>
      <c r="B4" s="98" t="s">
        <v>935</v>
      </c>
      <c r="C4" s="98" t="s">
        <v>895</v>
      </c>
      <c r="D4" s="98" t="s">
        <v>934</v>
      </c>
      <c r="E4" s="283"/>
      <c r="F4" s="98" t="s">
        <v>33</v>
      </c>
      <c r="G4" s="98" t="s">
        <v>62</v>
      </c>
      <c r="H4" s="98" t="s">
        <v>122</v>
      </c>
      <c r="I4" s="285"/>
    </row>
    <row r="5" spans="1:9" outlineLevel="1">
      <c r="A5" s="160" t="s">
        <v>237</v>
      </c>
      <c r="B5" s="160" t="s">
        <v>238</v>
      </c>
      <c r="C5" s="160" t="s">
        <v>238</v>
      </c>
      <c r="D5" s="160" t="s">
        <v>239</v>
      </c>
      <c r="E5" s="161" t="s">
        <v>240</v>
      </c>
      <c r="F5" s="162">
        <v>232986000</v>
      </c>
      <c r="G5" s="162">
        <v>223654144</v>
      </c>
      <c r="H5" s="162">
        <f t="shared" ref="H5:H62" si="0">G5-F5</f>
        <v>-9331856</v>
      </c>
      <c r="I5" s="162">
        <v>253165868</v>
      </c>
    </row>
    <row r="6" spans="1:9" ht="15" customHeight="1" outlineLevel="1">
      <c r="A6" s="160" t="s">
        <v>237</v>
      </c>
      <c r="B6" s="160" t="s">
        <v>238</v>
      </c>
      <c r="C6" s="160" t="s">
        <v>238</v>
      </c>
      <c r="D6" s="160" t="s">
        <v>241</v>
      </c>
      <c r="E6" s="161" t="s">
        <v>242</v>
      </c>
      <c r="F6" s="162">
        <v>1775444900</v>
      </c>
      <c r="G6" s="162">
        <v>1979267179</v>
      </c>
      <c r="H6" s="162">
        <f t="shared" si="0"/>
        <v>203822279</v>
      </c>
      <c r="I6" s="162">
        <v>1951216076</v>
      </c>
    </row>
    <row r="7" spans="1:9" ht="15" customHeight="1" outlineLevel="1">
      <c r="A7" s="160" t="s">
        <v>237</v>
      </c>
      <c r="B7" s="160" t="s">
        <v>238</v>
      </c>
      <c r="C7" s="160" t="s">
        <v>238</v>
      </c>
      <c r="D7" s="160" t="s">
        <v>243</v>
      </c>
      <c r="E7" s="161" t="s">
        <v>244</v>
      </c>
      <c r="F7" s="162">
        <v>-21000000</v>
      </c>
      <c r="G7" s="162">
        <v>-19597752</v>
      </c>
      <c r="H7" s="162">
        <f t="shared" si="0"/>
        <v>1402248</v>
      </c>
      <c r="I7" s="162">
        <v>-18121073</v>
      </c>
    </row>
    <row r="8" spans="1:9" ht="15" customHeight="1" outlineLevel="1">
      <c r="A8" s="160" t="s">
        <v>237</v>
      </c>
      <c r="B8" s="160" t="s">
        <v>238</v>
      </c>
      <c r="C8" s="160" t="s">
        <v>245</v>
      </c>
      <c r="D8" s="160" t="s">
        <v>1108</v>
      </c>
      <c r="E8" s="161" t="s">
        <v>1109</v>
      </c>
      <c r="F8" s="162">
        <v>17206700</v>
      </c>
      <c r="G8" s="162">
        <v>0</v>
      </c>
      <c r="H8" s="162">
        <f t="shared" si="0"/>
        <v>-17206700</v>
      </c>
      <c r="I8" s="162">
        <v>0</v>
      </c>
    </row>
    <row r="9" spans="1:9" ht="15" customHeight="1" outlineLevel="1">
      <c r="A9" s="160" t="s">
        <v>237</v>
      </c>
      <c r="B9" s="160" t="s">
        <v>238</v>
      </c>
      <c r="C9" s="160" t="s">
        <v>245</v>
      </c>
      <c r="D9" s="160" t="s">
        <v>1110</v>
      </c>
      <c r="E9" s="161" t="s">
        <v>1111</v>
      </c>
      <c r="F9" s="162">
        <v>23824500</v>
      </c>
      <c r="G9" s="162">
        <v>0</v>
      </c>
      <c r="H9" s="162">
        <f t="shared" si="0"/>
        <v>-23824500</v>
      </c>
      <c r="I9" s="162">
        <v>0</v>
      </c>
    </row>
    <row r="10" spans="1:9" ht="15" customHeight="1" outlineLevel="1">
      <c r="A10" s="160" t="s">
        <v>237</v>
      </c>
      <c r="B10" s="160" t="s">
        <v>238</v>
      </c>
      <c r="C10" s="160" t="s">
        <v>245</v>
      </c>
      <c r="D10" s="160" t="s">
        <v>1112</v>
      </c>
      <c r="E10" s="161" t="s">
        <v>1113</v>
      </c>
      <c r="F10" s="162">
        <v>68826600</v>
      </c>
      <c r="G10" s="162">
        <v>0</v>
      </c>
      <c r="H10" s="162">
        <f t="shared" si="0"/>
        <v>-68826600</v>
      </c>
      <c r="I10" s="162">
        <v>0</v>
      </c>
    </row>
    <row r="11" spans="1:9" ht="15" customHeight="1" outlineLevel="1">
      <c r="A11" s="160">
        <v>4</v>
      </c>
      <c r="B11" s="160" t="s">
        <v>238</v>
      </c>
      <c r="C11" s="160" t="s">
        <v>245</v>
      </c>
      <c r="D11" s="160" t="s">
        <v>246</v>
      </c>
      <c r="E11" s="161" t="s">
        <v>247</v>
      </c>
      <c r="F11" s="162">
        <v>54267300</v>
      </c>
      <c r="G11" s="162">
        <v>54155855</v>
      </c>
      <c r="H11" s="162">
        <f t="shared" si="0"/>
        <v>-111445</v>
      </c>
      <c r="I11" s="162">
        <v>70874032</v>
      </c>
    </row>
    <row r="12" spans="1:9" ht="15" customHeight="1" outlineLevel="1">
      <c r="A12" s="160" t="s">
        <v>237</v>
      </c>
      <c r="B12" s="160" t="s">
        <v>238</v>
      </c>
      <c r="C12" s="160" t="s">
        <v>245</v>
      </c>
      <c r="D12" s="160" t="s">
        <v>248</v>
      </c>
      <c r="E12" s="161" t="s">
        <v>249</v>
      </c>
      <c r="F12" s="162">
        <v>99269000</v>
      </c>
      <c r="G12" s="162">
        <v>101266533</v>
      </c>
      <c r="H12" s="162">
        <f t="shared" si="0"/>
        <v>1997533</v>
      </c>
      <c r="I12" s="162">
        <v>89823701</v>
      </c>
    </row>
    <row r="13" spans="1:9" ht="15" customHeight="1" outlineLevel="1">
      <c r="A13" s="160" t="s">
        <v>237</v>
      </c>
      <c r="B13" s="160" t="s">
        <v>238</v>
      </c>
      <c r="C13" s="160" t="s">
        <v>245</v>
      </c>
      <c r="D13" s="160" t="s">
        <v>250</v>
      </c>
      <c r="E13" s="161" t="s">
        <v>251</v>
      </c>
      <c r="F13" s="162">
        <v>40237200</v>
      </c>
      <c r="G13" s="162">
        <v>37630660</v>
      </c>
      <c r="H13" s="162">
        <f t="shared" si="0"/>
        <v>-2606540</v>
      </c>
      <c r="I13" s="162">
        <v>37438539</v>
      </c>
    </row>
    <row r="14" spans="1:9" ht="15" customHeight="1" outlineLevel="1">
      <c r="A14" s="160" t="s">
        <v>237</v>
      </c>
      <c r="B14" s="160" t="s">
        <v>238</v>
      </c>
      <c r="C14" s="160" t="s">
        <v>245</v>
      </c>
      <c r="D14" s="160" t="s">
        <v>252</v>
      </c>
      <c r="E14" s="161" t="s">
        <v>253</v>
      </c>
      <c r="F14" s="162">
        <v>34197700</v>
      </c>
      <c r="G14" s="162">
        <v>34248280</v>
      </c>
      <c r="H14" s="162">
        <f t="shared" si="0"/>
        <v>50580</v>
      </c>
      <c r="I14" s="162">
        <v>35861855</v>
      </c>
    </row>
    <row r="15" spans="1:9" ht="15" customHeight="1" outlineLevel="1">
      <c r="A15" s="160" t="s">
        <v>237</v>
      </c>
      <c r="B15" s="160" t="s">
        <v>238</v>
      </c>
      <c r="C15" s="160" t="s">
        <v>245</v>
      </c>
      <c r="D15" s="160" t="s">
        <v>254</v>
      </c>
      <c r="E15" s="161" t="s">
        <v>255</v>
      </c>
      <c r="F15" s="162">
        <v>67521400</v>
      </c>
      <c r="G15" s="162">
        <v>173713023</v>
      </c>
      <c r="H15" s="162">
        <f t="shared" si="0"/>
        <v>106191623</v>
      </c>
      <c r="I15" s="162">
        <v>146179073</v>
      </c>
    </row>
    <row r="16" spans="1:9" ht="15" customHeight="1" outlineLevel="1">
      <c r="A16" s="160" t="s">
        <v>237</v>
      </c>
      <c r="B16" s="160" t="s">
        <v>238</v>
      </c>
      <c r="C16" s="160" t="s">
        <v>256</v>
      </c>
      <c r="D16" s="160" t="s">
        <v>257</v>
      </c>
      <c r="E16" s="161" t="s">
        <v>123</v>
      </c>
      <c r="F16" s="162">
        <v>8352200</v>
      </c>
      <c r="G16" s="162">
        <v>11676073</v>
      </c>
      <c r="H16" s="162">
        <f t="shared" si="0"/>
        <v>3323873</v>
      </c>
      <c r="I16" s="162">
        <v>18584545</v>
      </c>
    </row>
    <row r="17" spans="1:9" ht="15" customHeight="1" outlineLevel="1">
      <c r="A17" s="160" t="s">
        <v>237</v>
      </c>
      <c r="B17" s="160" t="s">
        <v>238</v>
      </c>
      <c r="C17" s="160" t="s">
        <v>256</v>
      </c>
      <c r="D17" s="160" t="s">
        <v>258</v>
      </c>
      <c r="E17" s="161" t="s">
        <v>125</v>
      </c>
      <c r="F17" s="162">
        <v>5466500</v>
      </c>
      <c r="G17" s="162">
        <v>4143467</v>
      </c>
      <c r="H17" s="162">
        <f t="shared" si="0"/>
        <v>-1323033</v>
      </c>
      <c r="I17" s="162">
        <v>3939275</v>
      </c>
    </row>
    <row r="18" spans="1:9" ht="15" customHeight="1" outlineLevel="1">
      <c r="A18" s="160" t="s">
        <v>237</v>
      </c>
      <c r="B18" s="160" t="s">
        <v>238</v>
      </c>
      <c r="C18" s="160" t="s">
        <v>237</v>
      </c>
      <c r="D18" s="160" t="s">
        <v>259</v>
      </c>
      <c r="E18" s="161" t="s">
        <v>1114</v>
      </c>
      <c r="F18" s="162">
        <v>0</v>
      </c>
      <c r="G18" s="162">
        <v>0</v>
      </c>
      <c r="H18" s="162">
        <f t="shared" si="0"/>
        <v>0</v>
      </c>
      <c r="I18" s="162">
        <v>56400000</v>
      </c>
    </row>
    <row r="19" spans="1:9" ht="15" customHeight="1" outlineLevel="1">
      <c r="A19" s="160" t="s">
        <v>237</v>
      </c>
      <c r="B19" s="160" t="s">
        <v>245</v>
      </c>
      <c r="C19" s="160" t="s">
        <v>245</v>
      </c>
      <c r="D19" s="160" t="s">
        <v>260</v>
      </c>
      <c r="E19" s="161" t="s">
        <v>261</v>
      </c>
      <c r="F19" s="162">
        <v>50000000</v>
      </c>
      <c r="G19" s="162">
        <v>28116872</v>
      </c>
      <c r="H19" s="162">
        <f t="shared" si="0"/>
        <v>-21883128</v>
      </c>
      <c r="I19" s="162">
        <v>40525740</v>
      </c>
    </row>
    <row r="20" spans="1:9" ht="15" customHeight="1" outlineLevel="1">
      <c r="A20" s="160" t="s">
        <v>237</v>
      </c>
      <c r="B20" s="160" t="s">
        <v>245</v>
      </c>
      <c r="C20" s="160" t="s">
        <v>245</v>
      </c>
      <c r="D20" s="160" t="s">
        <v>262</v>
      </c>
      <c r="E20" s="161" t="s">
        <v>263</v>
      </c>
      <c r="F20" s="162">
        <v>12000000</v>
      </c>
      <c r="G20" s="162">
        <v>8877231</v>
      </c>
      <c r="H20" s="162">
        <f t="shared" si="0"/>
        <v>-3122769</v>
      </c>
      <c r="I20" s="162">
        <v>18362875</v>
      </c>
    </row>
    <row r="21" spans="1:9" ht="15" customHeight="1" outlineLevel="1">
      <c r="A21" s="160" t="s">
        <v>237</v>
      </c>
      <c r="B21" s="160" t="s">
        <v>245</v>
      </c>
      <c r="C21" s="160" t="s">
        <v>245</v>
      </c>
      <c r="D21" s="160" t="s">
        <v>264</v>
      </c>
      <c r="E21" s="161" t="s">
        <v>265</v>
      </c>
      <c r="F21" s="162">
        <v>30000000</v>
      </c>
      <c r="G21" s="162">
        <v>59526086</v>
      </c>
      <c r="H21" s="162">
        <f t="shared" si="0"/>
        <v>29526086</v>
      </c>
      <c r="I21" s="162">
        <v>38789104</v>
      </c>
    </row>
    <row r="22" spans="1:9" ht="15" customHeight="1" outlineLevel="1">
      <c r="A22" s="160" t="s">
        <v>237</v>
      </c>
      <c r="B22" s="160" t="s">
        <v>245</v>
      </c>
      <c r="C22" s="160" t="s">
        <v>245</v>
      </c>
      <c r="D22" s="160" t="s">
        <v>266</v>
      </c>
      <c r="E22" s="161" t="s">
        <v>267</v>
      </c>
      <c r="F22" s="162">
        <v>16000000</v>
      </c>
      <c r="G22" s="162">
        <v>18019058</v>
      </c>
      <c r="H22" s="162">
        <f t="shared" si="0"/>
        <v>2019058</v>
      </c>
      <c r="I22" s="162">
        <v>16113804</v>
      </c>
    </row>
    <row r="23" spans="1:9" ht="15" customHeight="1" outlineLevel="1">
      <c r="A23" s="160" t="s">
        <v>237</v>
      </c>
      <c r="B23" s="160" t="s">
        <v>245</v>
      </c>
      <c r="C23" s="160" t="s">
        <v>245</v>
      </c>
      <c r="D23" s="160" t="s">
        <v>268</v>
      </c>
      <c r="E23" s="161" t="s">
        <v>269</v>
      </c>
      <c r="F23" s="162">
        <v>21000</v>
      </c>
      <c r="G23" s="162">
        <v>46703</v>
      </c>
      <c r="H23" s="162">
        <f t="shared" si="0"/>
        <v>25703</v>
      </c>
      <c r="I23" s="162">
        <v>30872</v>
      </c>
    </row>
    <row r="24" spans="1:9" ht="15" customHeight="1" outlineLevel="1">
      <c r="A24" s="160" t="s">
        <v>237</v>
      </c>
      <c r="B24" s="160" t="s">
        <v>245</v>
      </c>
      <c r="C24" s="160" t="s">
        <v>245</v>
      </c>
      <c r="D24" s="160" t="s">
        <v>270</v>
      </c>
      <c r="E24" s="161" t="s">
        <v>126</v>
      </c>
      <c r="F24" s="162">
        <v>300000</v>
      </c>
      <c r="G24" s="162">
        <v>497919</v>
      </c>
      <c r="H24" s="162">
        <f t="shared" si="0"/>
        <v>197919</v>
      </c>
      <c r="I24" s="162">
        <v>345335</v>
      </c>
    </row>
    <row r="25" spans="1:9" ht="15" customHeight="1" outlineLevel="1">
      <c r="A25" s="160" t="s">
        <v>237</v>
      </c>
      <c r="B25" s="160" t="s">
        <v>245</v>
      </c>
      <c r="C25" s="160" t="s">
        <v>256</v>
      </c>
      <c r="D25" s="160" t="s">
        <v>271</v>
      </c>
      <c r="E25" s="161" t="s">
        <v>272</v>
      </c>
      <c r="F25" s="162">
        <v>84148</v>
      </c>
      <c r="G25" s="162">
        <v>623569</v>
      </c>
      <c r="H25" s="162">
        <f t="shared" si="0"/>
        <v>539421</v>
      </c>
      <c r="I25" s="162">
        <v>35047</v>
      </c>
    </row>
    <row r="26" spans="1:9" ht="15" customHeight="1" outlineLevel="1">
      <c r="A26" s="160" t="s">
        <v>237</v>
      </c>
      <c r="B26" s="160" t="s">
        <v>245</v>
      </c>
      <c r="C26" s="160" t="s">
        <v>256</v>
      </c>
      <c r="D26" s="160" t="s">
        <v>273</v>
      </c>
      <c r="E26" s="161" t="s">
        <v>274</v>
      </c>
      <c r="F26" s="162">
        <v>5000</v>
      </c>
      <c r="G26" s="162">
        <v>3288</v>
      </c>
      <c r="H26" s="162">
        <f t="shared" si="0"/>
        <v>-1712</v>
      </c>
      <c r="I26" s="162">
        <v>11721</v>
      </c>
    </row>
    <row r="27" spans="1:9" ht="15" customHeight="1" outlineLevel="1">
      <c r="A27" s="160" t="s">
        <v>237</v>
      </c>
      <c r="B27" s="160" t="s">
        <v>245</v>
      </c>
      <c r="C27" s="160" t="s">
        <v>256</v>
      </c>
      <c r="D27" s="160" t="s">
        <v>275</v>
      </c>
      <c r="E27" s="161" t="s">
        <v>276</v>
      </c>
      <c r="F27" s="162">
        <v>15000</v>
      </c>
      <c r="G27" s="162">
        <v>13450</v>
      </c>
      <c r="H27" s="162">
        <f t="shared" si="0"/>
        <v>-1550</v>
      </c>
      <c r="I27" s="162">
        <v>33574</v>
      </c>
    </row>
    <row r="28" spans="1:9" ht="16.5" customHeight="1" outlineLevel="1">
      <c r="A28" s="160" t="s">
        <v>237</v>
      </c>
      <c r="B28" s="160" t="s">
        <v>245</v>
      </c>
      <c r="C28" s="160" t="s">
        <v>256</v>
      </c>
      <c r="D28" s="160" t="s">
        <v>277</v>
      </c>
      <c r="E28" s="161" t="s">
        <v>278</v>
      </c>
      <c r="F28" s="162">
        <v>756314</v>
      </c>
      <c r="G28" s="162">
        <v>754447</v>
      </c>
      <c r="H28" s="162">
        <f t="shared" si="0"/>
        <v>-1867</v>
      </c>
      <c r="I28" s="162">
        <v>776385</v>
      </c>
    </row>
    <row r="29" spans="1:9" ht="15" customHeight="1" outlineLevel="1">
      <c r="A29" s="160" t="s">
        <v>237</v>
      </c>
      <c r="B29" s="160" t="s">
        <v>245</v>
      </c>
      <c r="C29" s="160" t="s">
        <v>256</v>
      </c>
      <c r="D29" s="160" t="s">
        <v>279</v>
      </c>
      <c r="E29" s="161" t="s">
        <v>127</v>
      </c>
      <c r="F29" s="162">
        <v>14000</v>
      </c>
      <c r="G29" s="162">
        <v>18197</v>
      </c>
      <c r="H29" s="162">
        <f t="shared" si="0"/>
        <v>4197</v>
      </c>
      <c r="I29" s="162">
        <v>13945</v>
      </c>
    </row>
    <row r="30" spans="1:9" ht="15" customHeight="1" outlineLevel="1">
      <c r="A30" s="160" t="s">
        <v>237</v>
      </c>
      <c r="B30" s="160" t="s">
        <v>245</v>
      </c>
      <c r="C30" s="160" t="s">
        <v>256</v>
      </c>
      <c r="D30" s="160" t="s">
        <v>280</v>
      </c>
      <c r="E30" s="161" t="s">
        <v>281</v>
      </c>
      <c r="F30" s="162">
        <v>190000</v>
      </c>
      <c r="G30" s="162">
        <v>194639</v>
      </c>
      <c r="H30" s="162">
        <f t="shared" si="0"/>
        <v>4639</v>
      </c>
      <c r="I30" s="162">
        <v>0</v>
      </c>
    </row>
    <row r="31" spans="1:9" ht="15" customHeight="1" outlineLevel="1">
      <c r="A31" s="160" t="s">
        <v>237</v>
      </c>
      <c r="B31" s="160" t="s">
        <v>245</v>
      </c>
      <c r="C31" s="160" t="s">
        <v>256</v>
      </c>
      <c r="D31" s="160" t="s">
        <v>1115</v>
      </c>
      <c r="E31" s="161" t="s">
        <v>1116</v>
      </c>
      <c r="F31" s="162">
        <v>0</v>
      </c>
      <c r="G31" s="162">
        <v>15445</v>
      </c>
      <c r="H31" s="162">
        <f t="shared" si="0"/>
        <v>15445</v>
      </c>
      <c r="I31" s="162">
        <v>0</v>
      </c>
    </row>
    <row r="32" spans="1:9" ht="15" customHeight="1" outlineLevel="1">
      <c r="A32" s="160" t="s">
        <v>237</v>
      </c>
      <c r="B32" s="160" t="s">
        <v>245</v>
      </c>
      <c r="C32" s="160" t="s">
        <v>256</v>
      </c>
      <c r="D32" s="160" t="s">
        <v>1117</v>
      </c>
      <c r="E32" s="161" t="s">
        <v>1118</v>
      </c>
      <c r="F32" s="162">
        <v>0</v>
      </c>
      <c r="G32" s="162">
        <v>31613</v>
      </c>
      <c r="H32" s="162">
        <f t="shared" si="0"/>
        <v>31613</v>
      </c>
      <c r="I32" s="162">
        <v>0</v>
      </c>
    </row>
    <row r="33" spans="1:9" ht="15" customHeight="1" outlineLevel="1">
      <c r="A33" s="160" t="s">
        <v>237</v>
      </c>
      <c r="B33" s="160" t="s">
        <v>245</v>
      </c>
      <c r="C33" s="160" t="s">
        <v>256</v>
      </c>
      <c r="D33" s="160" t="s">
        <v>1119</v>
      </c>
      <c r="E33" s="161" t="s">
        <v>1120</v>
      </c>
      <c r="F33" s="162">
        <v>0</v>
      </c>
      <c r="G33" s="162">
        <v>34074</v>
      </c>
      <c r="H33" s="162">
        <f t="shared" si="0"/>
        <v>34074</v>
      </c>
      <c r="I33" s="162">
        <v>0</v>
      </c>
    </row>
    <row r="34" spans="1:9" ht="15" customHeight="1" outlineLevel="1">
      <c r="A34" s="160" t="s">
        <v>237</v>
      </c>
      <c r="B34" s="160" t="s">
        <v>245</v>
      </c>
      <c r="C34" s="160" t="s">
        <v>237</v>
      </c>
      <c r="D34" s="160" t="s">
        <v>282</v>
      </c>
      <c r="E34" s="161" t="s">
        <v>124</v>
      </c>
      <c r="F34" s="162">
        <v>0</v>
      </c>
      <c r="G34" s="162">
        <v>0</v>
      </c>
      <c r="H34" s="162">
        <f t="shared" si="0"/>
        <v>0</v>
      </c>
      <c r="I34" s="162">
        <v>85889</v>
      </c>
    </row>
    <row r="35" spans="1:9" ht="15" customHeight="1" outlineLevel="1">
      <c r="A35" s="160" t="s">
        <v>237</v>
      </c>
      <c r="B35" s="160" t="s">
        <v>245</v>
      </c>
      <c r="C35" s="160" t="s">
        <v>237</v>
      </c>
      <c r="D35" s="160" t="s">
        <v>283</v>
      </c>
      <c r="E35" s="161" t="s">
        <v>284</v>
      </c>
      <c r="F35" s="162">
        <v>1605900</v>
      </c>
      <c r="G35" s="162">
        <v>1470554</v>
      </c>
      <c r="H35" s="162">
        <f t="shared" si="0"/>
        <v>-135346</v>
      </c>
      <c r="I35" s="162">
        <v>1658242</v>
      </c>
    </row>
    <row r="36" spans="1:9" ht="15" customHeight="1" outlineLevel="1">
      <c r="A36" s="160" t="s">
        <v>237</v>
      </c>
      <c r="B36" s="160" t="s">
        <v>245</v>
      </c>
      <c r="C36" s="160" t="s">
        <v>237</v>
      </c>
      <c r="D36" s="160" t="s">
        <v>285</v>
      </c>
      <c r="E36" s="161" t="s">
        <v>128</v>
      </c>
      <c r="F36" s="162">
        <v>2073600</v>
      </c>
      <c r="G36" s="162">
        <v>2145700</v>
      </c>
      <c r="H36" s="162">
        <f t="shared" si="0"/>
        <v>72100</v>
      </c>
      <c r="I36" s="162">
        <v>2090590</v>
      </c>
    </row>
    <row r="37" spans="1:9" ht="15" customHeight="1" outlineLevel="1">
      <c r="A37" s="160" t="s">
        <v>237</v>
      </c>
      <c r="B37" s="160" t="s">
        <v>245</v>
      </c>
      <c r="C37" s="160" t="s">
        <v>237</v>
      </c>
      <c r="D37" s="160" t="s">
        <v>286</v>
      </c>
      <c r="E37" s="161" t="s">
        <v>287</v>
      </c>
      <c r="F37" s="162">
        <v>8099000</v>
      </c>
      <c r="G37" s="162">
        <v>9291907</v>
      </c>
      <c r="H37" s="162">
        <f t="shared" si="0"/>
        <v>1192907</v>
      </c>
      <c r="I37" s="162">
        <v>8607617</v>
      </c>
    </row>
    <row r="38" spans="1:9" ht="15" customHeight="1" outlineLevel="1">
      <c r="A38" s="160" t="s">
        <v>237</v>
      </c>
      <c r="B38" s="160" t="s">
        <v>245</v>
      </c>
      <c r="C38" s="160" t="s">
        <v>237</v>
      </c>
      <c r="D38" s="160" t="s">
        <v>288</v>
      </c>
      <c r="E38" s="161" t="s">
        <v>129</v>
      </c>
      <c r="F38" s="162">
        <v>1500000</v>
      </c>
      <c r="G38" s="162">
        <v>1546156</v>
      </c>
      <c r="H38" s="162">
        <f t="shared" si="0"/>
        <v>46156</v>
      </c>
      <c r="I38" s="162">
        <v>1623429</v>
      </c>
    </row>
    <row r="39" spans="1:9" ht="15" customHeight="1" outlineLevel="1">
      <c r="A39" s="160" t="s">
        <v>237</v>
      </c>
      <c r="B39" s="160" t="s">
        <v>245</v>
      </c>
      <c r="C39" s="160" t="s">
        <v>237</v>
      </c>
      <c r="D39" s="160" t="s">
        <v>956</v>
      </c>
      <c r="E39" s="161" t="s">
        <v>957</v>
      </c>
      <c r="F39" s="162">
        <v>110000</v>
      </c>
      <c r="G39" s="162">
        <v>19012</v>
      </c>
      <c r="H39" s="162">
        <f t="shared" si="0"/>
        <v>-90988</v>
      </c>
      <c r="I39" s="162">
        <v>14150</v>
      </c>
    </row>
    <row r="40" spans="1:9" ht="15" customHeight="1" outlineLevel="1">
      <c r="A40" s="160" t="s">
        <v>237</v>
      </c>
      <c r="B40" s="160" t="s">
        <v>245</v>
      </c>
      <c r="C40" s="160" t="s">
        <v>237</v>
      </c>
      <c r="D40" s="160" t="s">
        <v>289</v>
      </c>
      <c r="E40" s="161" t="s">
        <v>290</v>
      </c>
      <c r="F40" s="162">
        <v>25650000</v>
      </c>
      <c r="G40" s="162">
        <v>26949976</v>
      </c>
      <c r="H40" s="162">
        <f t="shared" si="0"/>
        <v>1299976</v>
      </c>
      <c r="I40" s="162">
        <v>35321821</v>
      </c>
    </row>
    <row r="41" spans="1:9" ht="15" customHeight="1" outlineLevel="1">
      <c r="A41" s="160" t="s">
        <v>237</v>
      </c>
      <c r="B41" s="160" t="s">
        <v>245</v>
      </c>
      <c r="C41" s="160" t="s">
        <v>237</v>
      </c>
      <c r="D41" s="160" t="s">
        <v>291</v>
      </c>
      <c r="E41" s="161" t="s">
        <v>130</v>
      </c>
      <c r="F41" s="162">
        <v>1310000</v>
      </c>
      <c r="G41" s="162">
        <v>1200965</v>
      </c>
      <c r="H41" s="162">
        <f t="shared" si="0"/>
        <v>-109035</v>
      </c>
      <c r="I41" s="162">
        <v>1228170</v>
      </c>
    </row>
    <row r="42" spans="1:9" ht="15" customHeight="1" outlineLevel="1">
      <c r="A42" s="160" t="s">
        <v>237</v>
      </c>
      <c r="B42" s="160" t="s">
        <v>245</v>
      </c>
      <c r="C42" s="160" t="s">
        <v>237</v>
      </c>
      <c r="D42" s="160" t="s">
        <v>292</v>
      </c>
      <c r="E42" s="161" t="s">
        <v>131</v>
      </c>
      <c r="F42" s="162">
        <v>782000</v>
      </c>
      <c r="G42" s="162">
        <v>768775</v>
      </c>
      <c r="H42" s="162">
        <f t="shared" si="0"/>
        <v>-13225</v>
      </c>
      <c r="I42" s="162">
        <v>726075</v>
      </c>
    </row>
    <row r="43" spans="1:9" ht="15" customHeight="1" outlineLevel="1">
      <c r="A43" s="160" t="s">
        <v>237</v>
      </c>
      <c r="B43" s="160" t="s">
        <v>245</v>
      </c>
      <c r="C43" s="160" t="s">
        <v>237</v>
      </c>
      <c r="D43" s="160" t="s">
        <v>293</v>
      </c>
      <c r="E43" s="161" t="s">
        <v>132</v>
      </c>
      <c r="F43" s="162">
        <v>150000</v>
      </c>
      <c r="G43" s="162">
        <v>79757</v>
      </c>
      <c r="H43" s="162">
        <f t="shared" si="0"/>
        <v>-70243</v>
      </c>
      <c r="I43" s="162">
        <v>78345</v>
      </c>
    </row>
    <row r="44" spans="1:9" ht="15" customHeight="1" outlineLevel="1">
      <c r="A44" s="160" t="s">
        <v>237</v>
      </c>
      <c r="B44" s="160" t="s">
        <v>245</v>
      </c>
      <c r="C44" s="160" t="s">
        <v>237</v>
      </c>
      <c r="D44" s="160" t="s">
        <v>294</v>
      </c>
      <c r="E44" s="161" t="s">
        <v>133</v>
      </c>
      <c r="F44" s="162">
        <v>11000000</v>
      </c>
      <c r="G44" s="162">
        <v>18569156</v>
      </c>
      <c r="H44" s="162">
        <f t="shared" si="0"/>
        <v>7569156</v>
      </c>
      <c r="I44" s="162">
        <v>13170650</v>
      </c>
    </row>
    <row r="45" spans="1:9" ht="15" customHeight="1" outlineLevel="1">
      <c r="A45" s="160" t="s">
        <v>237</v>
      </c>
      <c r="B45" s="160" t="s">
        <v>245</v>
      </c>
      <c r="C45" s="160" t="s">
        <v>237</v>
      </c>
      <c r="D45" s="160" t="s">
        <v>295</v>
      </c>
      <c r="E45" s="161" t="s">
        <v>134</v>
      </c>
      <c r="F45" s="162">
        <v>12216257</v>
      </c>
      <c r="G45" s="162">
        <v>14183298</v>
      </c>
      <c r="H45" s="162">
        <f t="shared" si="0"/>
        <v>1967041</v>
      </c>
      <c r="I45" s="162">
        <v>12804387</v>
      </c>
    </row>
    <row r="46" spans="1:9" ht="15" customHeight="1" outlineLevel="1">
      <c r="A46" s="160" t="s">
        <v>237</v>
      </c>
      <c r="B46" s="160" t="s">
        <v>245</v>
      </c>
      <c r="C46" s="160" t="s">
        <v>237</v>
      </c>
      <c r="D46" s="160" t="s">
        <v>296</v>
      </c>
      <c r="E46" s="161" t="s">
        <v>135</v>
      </c>
      <c r="F46" s="162">
        <v>3218788</v>
      </c>
      <c r="G46" s="162">
        <v>3512006</v>
      </c>
      <c r="H46" s="162">
        <f t="shared" si="0"/>
        <v>293218</v>
      </c>
      <c r="I46" s="162">
        <v>3390280</v>
      </c>
    </row>
    <row r="47" spans="1:9" ht="15" customHeight="1" outlineLevel="1">
      <c r="A47" s="160" t="s">
        <v>237</v>
      </c>
      <c r="B47" s="160" t="s">
        <v>245</v>
      </c>
      <c r="C47" s="160" t="s">
        <v>237</v>
      </c>
      <c r="D47" s="160" t="s">
        <v>297</v>
      </c>
      <c r="E47" s="161" t="s">
        <v>136</v>
      </c>
      <c r="F47" s="162">
        <v>3926000</v>
      </c>
      <c r="G47" s="162">
        <v>5097901</v>
      </c>
      <c r="H47" s="162">
        <f t="shared" si="0"/>
        <v>1171901</v>
      </c>
      <c r="I47" s="162">
        <v>4429719</v>
      </c>
    </row>
    <row r="48" spans="1:9" ht="15" customHeight="1" outlineLevel="1">
      <c r="A48" s="160" t="s">
        <v>237</v>
      </c>
      <c r="B48" s="160" t="s">
        <v>245</v>
      </c>
      <c r="C48" s="160" t="s">
        <v>237</v>
      </c>
      <c r="D48" s="160" t="s">
        <v>298</v>
      </c>
      <c r="E48" s="161" t="s">
        <v>137</v>
      </c>
      <c r="F48" s="162">
        <v>500000</v>
      </c>
      <c r="G48" s="162">
        <v>571020</v>
      </c>
      <c r="H48" s="162">
        <f t="shared" si="0"/>
        <v>71020</v>
      </c>
      <c r="I48" s="162">
        <v>508223</v>
      </c>
    </row>
    <row r="49" spans="1:9" ht="15" customHeight="1" outlineLevel="1">
      <c r="A49" s="160" t="s">
        <v>237</v>
      </c>
      <c r="B49" s="160" t="s">
        <v>245</v>
      </c>
      <c r="C49" s="160" t="s">
        <v>237</v>
      </c>
      <c r="D49" s="160" t="s">
        <v>299</v>
      </c>
      <c r="E49" s="161" t="s">
        <v>300</v>
      </c>
      <c r="F49" s="162">
        <v>1230000</v>
      </c>
      <c r="G49" s="162">
        <v>2424129</v>
      </c>
      <c r="H49" s="162">
        <f t="shared" si="0"/>
        <v>1194129</v>
      </c>
      <c r="I49" s="162">
        <v>2058117</v>
      </c>
    </row>
    <row r="50" spans="1:9" ht="15" customHeight="1" outlineLevel="1">
      <c r="A50" s="160" t="s">
        <v>237</v>
      </c>
      <c r="B50" s="160" t="s">
        <v>245</v>
      </c>
      <c r="C50" s="160" t="s">
        <v>237</v>
      </c>
      <c r="D50" s="160" t="s">
        <v>301</v>
      </c>
      <c r="E50" s="161" t="s">
        <v>302</v>
      </c>
      <c r="F50" s="162">
        <v>350000</v>
      </c>
      <c r="G50" s="162">
        <v>457350</v>
      </c>
      <c r="H50" s="162">
        <f t="shared" si="0"/>
        <v>107350</v>
      </c>
      <c r="I50" s="162">
        <v>483600</v>
      </c>
    </row>
    <row r="51" spans="1:9" ht="15" customHeight="1" outlineLevel="1">
      <c r="A51" s="160" t="s">
        <v>237</v>
      </c>
      <c r="B51" s="160" t="s">
        <v>245</v>
      </c>
      <c r="C51" s="160" t="s">
        <v>237</v>
      </c>
      <c r="D51" s="160" t="s">
        <v>303</v>
      </c>
      <c r="E51" s="161" t="s">
        <v>304</v>
      </c>
      <c r="F51" s="162">
        <v>8000000</v>
      </c>
      <c r="G51" s="162">
        <v>9735429</v>
      </c>
      <c r="H51" s="162">
        <f t="shared" si="0"/>
        <v>1735429</v>
      </c>
      <c r="I51" s="162">
        <v>8484900</v>
      </c>
    </row>
    <row r="52" spans="1:9" ht="15" customHeight="1" outlineLevel="1">
      <c r="A52" s="160" t="s">
        <v>237</v>
      </c>
      <c r="B52" s="160" t="s">
        <v>245</v>
      </c>
      <c r="C52" s="160" t="s">
        <v>237</v>
      </c>
      <c r="D52" s="160" t="s">
        <v>305</v>
      </c>
      <c r="E52" s="161" t="s">
        <v>138</v>
      </c>
      <c r="F52" s="162">
        <v>141750</v>
      </c>
      <c r="G52" s="162">
        <v>199195</v>
      </c>
      <c r="H52" s="162">
        <f t="shared" si="0"/>
        <v>57445</v>
      </c>
      <c r="I52" s="162">
        <v>131580</v>
      </c>
    </row>
    <row r="53" spans="1:9" ht="15" customHeight="1" outlineLevel="1">
      <c r="A53" s="160" t="s">
        <v>237</v>
      </c>
      <c r="B53" s="160" t="s">
        <v>245</v>
      </c>
      <c r="C53" s="160" t="s">
        <v>237</v>
      </c>
      <c r="D53" s="160" t="s">
        <v>306</v>
      </c>
      <c r="E53" s="161" t="s">
        <v>139</v>
      </c>
      <c r="F53" s="162">
        <v>26250</v>
      </c>
      <c r="G53" s="162">
        <v>42490</v>
      </c>
      <c r="H53" s="162">
        <f t="shared" si="0"/>
        <v>16240</v>
      </c>
      <c r="I53" s="162">
        <v>29362</v>
      </c>
    </row>
    <row r="54" spans="1:9" ht="15" customHeight="1" outlineLevel="1">
      <c r="A54" s="160" t="s">
        <v>237</v>
      </c>
      <c r="B54" s="160" t="s">
        <v>245</v>
      </c>
      <c r="C54" s="160" t="s">
        <v>237</v>
      </c>
      <c r="D54" s="160" t="s">
        <v>307</v>
      </c>
      <c r="E54" s="161" t="s">
        <v>308</v>
      </c>
      <c r="F54" s="162">
        <v>5000</v>
      </c>
      <c r="G54" s="162">
        <v>6438</v>
      </c>
      <c r="H54" s="162">
        <f t="shared" si="0"/>
        <v>1438</v>
      </c>
      <c r="I54" s="162">
        <v>3916</v>
      </c>
    </row>
    <row r="55" spans="1:9" ht="15" customHeight="1" outlineLevel="1">
      <c r="A55" s="160" t="s">
        <v>237</v>
      </c>
      <c r="B55" s="160" t="s">
        <v>245</v>
      </c>
      <c r="C55" s="160" t="s">
        <v>237</v>
      </c>
      <c r="D55" s="160" t="s">
        <v>309</v>
      </c>
      <c r="E55" s="161" t="s">
        <v>310</v>
      </c>
      <c r="F55" s="162">
        <v>1600000</v>
      </c>
      <c r="G55" s="162">
        <v>1349574</v>
      </c>
      <c r="H55" s="162">
        <f t="shared" si="0"/>
        <v>-250426</v>
      </c>
      <c r="I55" s="162">
        <v>1371522</v>
      </c>
    </row>
    <row r="56" spans="1:9" ht="15" customHeight="1" outlineLevel="1">
      <c r="A56" s="160" t="s">
        <v>237</v>
      </c>
      <c r="B56" s="160" t="s">
        <v>245</v>
      </c>
      <c r="C56" s="160" t="s">
        <v>237</v>
      </c>
      <c r="D56" s="160" t="s">
        <v>311</v>
      </c>
      <c r="E56" s="161" t="s">
        <v>312</v>
      </c>
      <c r="F56" s="162">
        <v>3000000</v>
      </c>
      <c r="G56" s="162">
        <v>3254755</v>
      </c>
      <c r="H56" s="162">
        <f t="shared" si="0"/>
        <v>254755</v>
      </c>
      <c r="I56" s="162">
        <v>2492495</v>
      </c>
    </row>
    <row r="57" spans="1:9" ht="15" customHeight="1" outlineLevel="1">
      <c r="A57" s="160" t="s">
        <v>237</v>
      </c>
      <c r="B57" s="160" t="s">
        <v>245</v>
      </c>
      <c r="C57" s="160" t="s">
        <v>237</v>
      </c>
      <c r="D57" s="160" t="s">
        <v>1121</v>
      </c>
      <c r="E57" s="161" t="s">
        <v>1122</v>
      </c>
      <c r="F57" s="162">
        <v>57750</v>
      </c>
      <c r="G57" s="162">
        <v>1195076</v>
      </c>
      <c r="H57" s="162">
        <f t="shared" si="0"/>
        <v>1137326</v>
      </c>
      <c r="I57" s="162">
        <v>0</v>
      </c>
    </row>
    <row r="58" spans="1:9" ht="15" customHeight="1" outlineLevel="1">
      <c r="A58" s="160" t="s">
        <v>237</v>
      </c>
      <c r="B58" s="160" t="s">
        <v>245</v>
      </c>
      <c r="C58" s="160" t="s">
        <v>237</v>
      </c>
      <c r="D58" s="160" t="s">
        <v>313</v>
      </c>
      <c r="E58" s="161" t="s">
        <v>314</v>
      </c>
      <c r="F58" s="162">
        <v>144429</v>
      </c>
      <c r="G58" s="162">
        <v>939758</v>
      </c>
      <c r="H58" s="162">
        <f t="shared" si="0"/>
        <v>795329</v>
      </c>
      <c r="I58" s="162">
        <v>329798</v>
      </c>
    </row>
    <row r="59" spans="1:9" ht="15" customHeight="1" outlineLevel="1">
      <c r="A59" s="160" t="s">
        <v>237</v>
      </c>
      <c r="B59" s="160" t="s">
        <v>245</v>
      </c>
      <c r="C59" s="160" t="s">
        <v>237</v>
      </c>
      <c r="D59" s="160" t="s">
        <v>315</v>
      </c>
      <c r="E59" s="161" t="s">
        <v>140</v>
      </c>
      <c r="F59" s="162">
        <v>193865</v>
      </c>
      <c r="G59" s="162">
        <v>194415</v>
      </c>
      <c r="H59" s="162">
        <f t="shared" si="0"/>
        <v>550</v>
      </c>
      <c r="I59" s="162">
        <v>156375</v>
      </c>
    </row>
    <row r="60" spans="1:9" ht="15" customHeight="1" outlineLevel="1">
      <c r="A60" s="160" t="s">
        <v>237</v>
      </c>
      <c r="B60" s="160" t="s">
        <v>245</v>
      </c>
      <c r="C60" s="160" t="s">
        <v>237</v>
      </c>
      <c r="D60" s="160" t="s">
        <v>316</v>
      </c>
      <c r="E60" s="161" t="s">
        <v>141</v>
      </c>
      <c r="F60" s="162">
        <v>576000</v>
      </c>
      <c r="G60" s="162">
        <v>893524</v>
      </c>
      <c r="H60" s="162">
        <f t="shared" si="0"/>
        <v>317524</v>
      </c>
      <c r="I60" s="162">
        <v>359876</v>
      </c>
    </row>
    <row r="61" spans="1:9" ht="15" customHeight="1" outlineLevel="1">
      <c r="A61" s="160" t="s">
        <v>237</v>
      </c>
      <c r="B61" s="160" t="s">
        <v>245</v>
      </c>
      <c r="C61" s="160" t="s">
        <v>237</v>
      </c>
      <c r="D61" s="160" t="s">
        <v>317</v>
      </c>
      <c r="E61" s="161" t="s">
        <v>318</v>
      </c>
      <c r="F61" s="162">
        <v>3000</v>
      </c>
      <c r="G61" s="162">
        <v>8110</v>
      </c>
      <c r="H61" s="162">
        <f t="shared" si="0"/>
        <v>5110</v>
      </c>
      <c r="I61" s="162">
        <v>3831</v>
      </c>
    </row>
    <row r="62" spans="1:9" ht="15" hidden="1" customHeight="1" outlineLevel="1">
      <c r="A62" s="160" t="s">
        <v>237</v>
      </c>
      <c r="B62" s="160" t="s">
        <v>245</v>
      </c>
      <c r="C62" s="160" t="s">
        <v>237</v>
      </c>
      <c r="D62" s="160" t="s">
        <v>319</v>
      </c>
      <c r="E62" s="161" t="s">
        <v>320</v>
      </c>
      <c r="F62" s="162">
        <v>0</v>
      </c>
      <c r="G62" s="162">
        <v>0</v>
      </c>
      <c r="H62" s="162">
        <f t="shared" si="0"/>
        <v>0</v>
      </c>
      <c r="I62" s="162">
        <v>0</v>
      </c>
    </row>
    <row r="63" spans="1:9" ht="15" customHeight="1" outlineLevel="1">
      <c r="A63" s="160" t="s">
        <v>237</v>
      </c>
      <c r="B63" s="160" t="s">
        <v>245</v>
      </c>
      <c r="C63" s="160" t="s">
        <v>237</v>
      </c>
      <c r="D63" s="160" t="s">
        <v>321</v>
      </c>
      <c r="E63" s="161" t="s">
        <v>322</v>
      </c>
      <c r="F63" s="162">
        <v>780000</v>
      </c>
      <c r="G63" s="162">
        <v>543125</v>
      </c>
      <c r="H63" s="162">
        <f t="shared" ref="H63:H81" si="1">G63-F63</f>
        <v>-236875</v>
      </c>
      <c r="I63" s="162">
        <v>703387</v>
      </c>
    </row>
    <row r="64" spans="1:9" ht="15" customHeight="1" outlineLevel="1">
      <c r="A64" s="160" t="s">
        <v>237</v>
      </c>
      <c r="B64" s="160" t="s">
        <v>245</v>
      </c>
      <c r="C64" s="160" t="s">
        <v>237</v>
      </c>
      <c r="D64" s="160" t="s">
        <v>323</v>
      </c>
      <c r="E64" s="161" t="s">
        <v>324</v>
      </c>
      <c r="F64" s="162">
        <v>83500</v>
      </c>
      <c r="G64" s="162">
        <v>86941</v>
      </c>
      <c r="H64" s="162">
        <f t="shared" si="1"/>
        <v>3441</v>
      </c>
      <c r="I64" s="162">
        <v>112056</v>
      </c>
    </row>
    <row r="65" spans="1:9" ht="15" customHeight="1" outlineLevel="1">
      <c r="A65" s="160" t="s">
        <v>237</v>
      </c>
      <c r="B65" s="160" t="s">
        <v>245</v>
      </c>
      <c r="C65" s="160" t="s">
        <v>237</v>
      </c>
      <c r="D65" s="160" t="s">
        <v>325</v>
      </c>
      <c r="E65" s="161" t="s">
        <v>142</v>
      </c>
      <c r="F65" s="162">
        <v>290000</v>
      </c>
      <c r="G65" s="162">
        <v>261418</v>
      </c>
      <c r="H65" s="162">
        <f t="shared" si="1"/>
        <v>-28582</v>
      </c>
      <c r="I65" s="162">
        <v>256116</v>
      </c>
    </row>
    <row r="66" spans="1:9" ht="15" customHeight="1" outlineLevel="1">
      <c r="A66" s="160" t="s">
        <v>237</v>
      </c>
      <c r="B66" s="160" t="s">
        <v>256</v>
      </c>
      <c r="C66" s="160" t="s">
        <v>238</v>
      </c>
      <c r="D66" s="160" t="s">
        <v>326</v>
      </c>
      <c r="E66" s="161" t="s">
        <v>327</v>
      </c>
      <c r="F66" s="162">
        <v>550000</v>
      </c>
      <c r="G66" s="162">
        <v>466034</v>
      </c>
      <c r="H66" s="162">
        <f t="shared" si="1"/>
        <v>-83966</v>
      </c>
      <c r="I66" s="162">
        <v>475346</v>
      </c>
    </row>
    <row r="67" spans="1:9" ht="15" customHeight="1" outlineLevel="1">
      <c r="A67" s="160" t="s">
        <v>237</v>
      </c>
      <c r="B67" s="160" t="s">
        <v>256</v>
      </c>
      <c r="C67" s="160" t="s">
        <v>238</v>
      </c>
      <c r="D67" s="160" t="s">
        <v>328</v>
      </c>
      <c r="E67" s="161" t="s">
        <v>329</v>
      </c>
      <c r="F67" s="162">
        <v>9800000</v>
      </c>
      <c r="G67" s="162">
        <v>9155804</v>
      </c>
      <c r="H67" s="162">
        <f t="shared" si="1"/>
        <v>-644196</v>
      </c>
      <c r="I67" s="162">
        <v>9298805</v>
      </c>
    </row>
    <row r="68" spans="1:9" ht="15" customHeight="1" outlineLevel="1">
      <c r="A68" s="160" t="s">
        <v>237</v>
      </c>
      <c r="B68" s="160" t="s">
        <v>256</v>
      </c>
      <c r="C68" s="160" t="s">
        <v>238</v>
      </c>
      <c r="D68" s="160" t="s">
        <v>330</v>
      </c>
      <c r="E68" s="161" t="s">
        <v>331</v>
      </c>
      <c r="F68" s="162">
        <v>1425000</v>
      </c>
      <c r="G68" s="162">
        <v>1399255</v>
      </c>
      <c r="H68" s="162">
        <f t="shared" si="1"/>
        <v>-25745</v>
      </c>
      <c r="I68" s="162">
        <v>1403112</v>
      </c>
    </row>
    <row r="69" spans="1:9" ht="15" customHeight="1" outlineLevel="1">
      <c r="A69" s="160" t="s">
        <v>237</v>
      </c>
      <c r="B69" s="160" t="s">
        <v>256</v>
      </c>
      <c r="C69" s="160" t="s">
        <v>238</v>
      </c>
      <c r="D69" s="160" t="s">
        <v>332</v>
      </c>
      <c r="E69" s="161" t="s">
        <v>333</v>
      </c>
      <c r="F69" s="162">
        <v>15000</v>
      </c>
      <c r="G69" s="162">
        <v>11636</v>
      </c>
      <c r="H69" s="162">
        <f t="shared" si="1"/>
        <v>-3364</v>
      </c>
      <c r="I69" s="162">
        <v>11339</v>
      </c>
    </row>
    <row r="70" spans="1:9" ht="15" customHeight="1" outlineLevel="1">
      <c r="A70" s="160" t="s">
        <v>237</v>
      </c>
      <c r="B70" s="160" t="s">
        <v>256</v>
      </c>
      <c r="C70" s="160" t="s">
        <v>238</v>
      </c>
      <c r="D70" s="160" t="s">
        <v>334</v>
      </c>
      <c r="E70" s="161" t="s">
        <v>144</v>
      </c>
      <c r="F70" s="162">
        <v>5000</v>
      </c>
      <c r="G70" s="162">
        <v>419</v>
      </c>
      <c r="H70" s="162">
        <f t="shared" si="1"/>
        <v>-4581</v>
      </c>
      <c r="I70" s="162">
        <v>0</v>
      </c>
    </row>
    <row r="71" spans="1:9" ht="15" customHeight="1" outlineLevel="1">
      <c r="A71" s="160" t="s">
        <v>237</v>
      </c>
      <c r="B71" s="160" t="s">
        <v>256</v>
      </c>
      <c r="C71" s="160" t="s">
        <v>238</v>
      </c>
      <c r="D71" s="160" t="s">
        <v>335</v>
      </c>
      <c r="E71" s="161" t="s">
        <v>336</v>
      </c>
      <c r="F71" s="162">
        <v>10000</v>
      </c>
      <c r="G71" s="162">
        <v>26283</v>
      </c>
      <c r="H71" s="162">
        <f t="shared" si="1"/>
        <v>16283</v>
      </c>
      <c r="I71" s="162">
        <v>22289</v>
      </c>
    </row>
    <row r="72" spans="1:9" ht="15" customHeight="1" outlineLevel="1">
      <c r="A72" s="160" t="s">
        <v>237</v>
      </c>
      <c r="B72" s="160" t="s">
        <v>256</v>
      </c>
      <c r="C72" s="160" t="s">
        <v>238</v>
      </c>
      <c r="D72" s="160" t="s">
        <v>337</v>
      </c>
      <c r="E72" s="161" t="s">
        <v>338</v>
      </c>
      <c r="F72" s="162">
        <v>1040000</v>
      </c>
      <c r="G72" s="162">
        <v>1100859</v>
      </c>
      <c r="H72" s="162">
        <f t="shared" si="1"/>
        <v>60859</v>
      </c>
      <c r="I72" s="162">
        <v>1034283</v>
      </c>
    </row>
    <row r="73" spans="1:9" ht="15" customHeight="1" outlineLevel="1">
      <c r="A73" s="160" t="s">
        <v>237</v>
      </c>
      <c r="B73" s="160" t="s">
        <v>256</v>
      </c>
      <c r="C73" s="160" t="s">
        <v>238</v>
      </c>
      <c r="D73" s="160" t="s">
        <v>339</v>
      </c>
      <c r="E73" s="161" t="s">
        <v>340</v>
      </c>
      <c r="F73" s="162">
        <v>310000</v>
      </c>
      <c r="G73" s="162">
        <v>240736</v>
      </c>
      <c r="H73" s="162">
        <f t="shared" si="1"/>
        <v>-69264</v>
      </c>
      <c r="I73" s="162">
        <v>286800</v>
      </c>
    </row>
    <row r="74" spans="1:9" ht="15" customHeight="1" outlineLevel="1">
      <c r="A74" s="160" t="s">
        <v>237</v>
      </c>
      <c r="B74" s="160" t="s">
        <v>256</v>
      </c>
      <c r="C74" s="160" t="s">
        <v>238</v>
      </c>
      <c r="D74" s="160" t="s">
        <v>341</v>
      </c>
      <c r="E74" s="161" t="s">
        <v>145</v>
      </c>
      <c r="F74" s="162">
        <v>270000</v>
      </c>
      <c r="G74" s="162">
        <v>270000</v>
      </c>
      <c r="H74" s="162">
        <f t="shared" si="1"/>
        <v>0</v>
      </c>
      <c r="I74" s="162">
        <v>270000</v>
      </c>
    </row>
    <row r="75" spans="1:9" ht="15" customHeight="1" outlineLevel="1">
      <c r="A75" s="160" t="s">
        <v>237</v>
      </c>
      <c r="B75" s="160" t="s">
        <v>256</v>
      </c>
      <c r="C75" s="160" t="s">
        <v>238</v>
      </c>
      <c r="D75" s="160" t="s">
        <v>342</v>
      </c>
      <c r="E75" s="161" t="s">
        <v>343</v>
      </c>
      <c r="F75" s="162">
        <v>440000</v>
      </c>
      <c r="G75" s="162">
        <v>421290</v>
      </c>
      <c r="H75" s="162">
        <f t="shared" si="1"/>
        <v>-18710</v>
      </c>
      <c r="I75" s="162">
        <v>447251</v>
      </c>
    </row>
    <row r="76" spans="1:9" ht="15" customHeight="1" outlineLevel="1">
      <c r="A76" s="160" t="s">
        <v>237</v>
      </c>
      <c r="B76" s="160" t="s">
        <v>256</v>
      </c>
      <c r="C76" s="160" t="s">
        <v>238</v>
      </c>
      <c r="D76" s="160" t="s">
        <v>344</v>
      </c>
      <c r="E76" s="161" t="s">
        <v>345</v>
      </c>
      <c r="F76" s="162">
        <v>150000</v>
      </c>
      <c r="G76" s="162">
        <v>69600</v>
      </c>
      <c r="H76" s="162">
        <f t="shared" si="1"/>
        <v>-80400</v>
      </c>
      <c r="I76" s="162">
        <v>116493</v>
      </c>
    </row>
    <row r="77" spans="1:9" ht="15" customHeight="1" outlineLevel="1">
      <c r="A77" s="160" t="s">
        <v>237</v>
      </c>
      <c r="B77" s="160" t="s">
        <v>256</v>
      </c>
      <c r="C77" s="160" t="s">
        <v>238</v>
      </c>
      <c r="D77" s="160" t="s">
        <v>346</v>
      </c>
      <c r="E77" s="161" t="s">
        <v>347</v>
      </c>
      <c r="F77" s="162">
        <v>35000</v>
      </c>
      <c r="G77" s="162">
        <v>35184</v>
      </c>
      <c r="H77" s="162">
        <f t="shared" si="1"/>
        <v>184</v>
      </c>
      <c r="I77" s="162">
        <v>35254</v>
      </c>
    </row>
    <row r="78" spans="1:9" ht="15" customHeight="1" outlineLevel="1">
      <c r="A78" s="160" t="s">
        <v>237</v>
      </c>
      <c r="B78" s="160" t="s">
        <v>256</v>
      </c>
      <c r="C78" s="160" t="s">
        <v>238</v>
      </c>
      <c r="D78" s="160" t="s">
        <v>348</v>
      </c>
      <c r="E78" s="161" t="s">
        <v>349</v>
      </c>
      <c r="F78" s="162">
        <v>85000</v>
      </c>
      <c r="G78" s="162">
        <v>102261</v>
      </c>
      <c r="H78" s="162">
        <f t="shared" si="1"/>
        <v>17261</v>
      </c>
      <c r="I78" s="162">
        <v>102063</v>
      </c>
    </row>
    <row r="79" spans="1:9" ht="15" customHeight="1" outlineLevel="1">
      <c r="A79" s="160" t="s">
        <v>237</v>
      </c>
      <c r="B79" s="160" t="s">
        <v>256</v>
      </c>
      <c r="C79" s="160" t="s">
        <v>238</v>
      </c>
      <c r="D79" s="160" t="s">
        <v>350</v>
      </c>
      <c r="E79" s="161" t="s">
        <v>351</v>
      </c>
      <c r="F79" s="162">
        <v>105000</v>
      </c>
      <c r="G79" s="162">
        <v>98517</v>
      </c>
      <c r="H79" s="162">
        <f t="shared" si="1"/>
        <v>-6483</v>
      </c>
      <c r="I79" s="162">
        <v>103530</v>
      </c>
    </row>
    <row r="80" spans="1:9" ht="15" customHeight="1" outlineLevel="1">
      <c r="A80" s="160" t="s">
        <v>237</v>
      </c>
      <c r="B80" s="160" t="s">
        <v>256</v>
      </c>
      <c r="C80" s="160" t="s">
        <v>238</v>
      </c>
      <c r="D80" s="160" t="s">
        <v>352</v>
      </c>
      <c r="E80" s="161" t="s">
        <v>353</v>
      </c>
      <c r="F80" s="162">
        <v>155000</v>
      </c>
      <c r="G80" s="162">
        <v>102315</v>
      </c>
      <c r="H80" s="162">
        <f t="shared" si="1"/>
        <v>-52685</v>
      </c>
      <c r="I80" s="162">
        <v>135396</v>
      </c>
    </row>
    <row r="81" spans="1:9" ht="15" customHeight="1" outlineLevel="1">
      <c r="A81" s="160" t="s">
        <v>237</v>
      </c>
      <c r="B81" s="160" t="s">
        <v>256</v>
      </c>
      <c r="C81" s="160" t="s">
        <v>238</v>
      </c>
      <c r="D81" s="160" t="s">
        <v>354</v>
      </c>
      <c r="E81" s="161" t="s">
        <v>355</v>
      </c>
      <c r="F81" s="162">
        <v>450000</v>
      </c>
      <c r="G81" s="162">
        <v>1131140</v>
      </c>
      <c r="H81" s="162">
        <f t="shared" si="1"/>
        <v>681140</v>
      </c>
      <c r="I81" s="162">
        <v>767959</v>
      </c>
    </row>
    <row r="82" spans="1:9" ht="15" customHeight="1" outlineLevel="1">
      <c r="A82" s="160" t="s">
        <v>237</v>
      </c>
      <c r="B82" s="160" t="s">
        <v>256</v>
      </c>
      <c r="C82" s="160" t="s">
        <v>238</v>
      </c>
      <c r="D82" s="160" t="s">
        <v>356</v>
      </c>
      <c r="E82" s="161" t="s">
        <v>146</v>
      </c>
      <c r="F82" s="162">
        <v>350000</v>
      </c>
      <c r="G82" s="162">
        <v>330142</v>
      </c>
      <c r="H82" s="162">
        <f t="shared" ref="H82:H145" si="2">G82-F82</f>
        <v>-19858</v>
      </c>
      <c r="I82" s="162">
        <v>375474</v>
      </c>
    </row>
    <row r="83" spans="1:9" ht="15" customHeight="1" outlineLevel="1">
      <c r="A83" s="160" t="s">
        <v>237</v>
      </c>
      <c r="B83" s="160" t="s">
        <v>256</v>
      </c>
      <c r="C83" s="160" t="s">
        <v>238</v>
      </c>
      <c r="D83" s="160" t="s">
        <v>357</v>
      </c>
      <c r="E83" s="161" t="s">
        <v>147</v>
      </c>
      <c r="F83" s="162">
        <v>350000</v>
      </c>
      <c r="G83" s="162">
        <v>301212</v>
      </c>
      <c r="H83" s="162">
        <f t="shared" si="2"/>
        <v>-48788</v>
      </c>
      <c r="I83" s="162">
        <v>225104</v>
      </c>
    </row>
    <row r="84" spans="1:9" ht="15" customHeight="1" outlineLevel="1">
      <c r="A84" s="160" t="s">
        <v>237</v>
      </c>
      <c r="B84" s="160" t="s">
        <v>256</v>
      </c>
      <c r="C84" s="160" t="s">
        <v>238</v>
      </c>
      <c r="D84" s="160" t="s">
        <v>358</v>
      </c>
      <c r="E84" s="161" t="s">
        <v>359</v>
      </c>
      <c r="F84" s="162">
        <v>1500000</v>
      </c>
      <c r="G84" s="162">
        <v>879913</v>
      </c>
      <c r="H84" s="162">
        <f t="shared" si="2"/>
        <v>-620087</v>
      </c>
      <c r="I84" s="162">
        <v>1035747</v>
      </c>
    </row>
    <row r="85" spans="1:9" ht="15" customHeight="1" outlineLevel="1">
      <c r="A85" s="160" t="s">
        <v>237</v>
      </c>
      <c r="B85" s="160" t="s">
        <v>256</v>
      </c>
      <c r="C85" s="160" t="s">
        <v>238</v>
      </c>
      <c r="D85" s="160" t="s">
        <v>360</v>
      </c>
      <c r="E85" s="161" t="s">
        <v>148</v>
      </c>
      <c r="F85" s="162">
        <v>2000000</v>
      </c>
      <c r="G85" s="162">
        <v>1918800</v>
      </c>
      <c r="H85" s="162">
        <f t="shared" si="2"/>
        <v>-81200</v>
      </c>
      <c r="I85" s="162">
        <v>1964210</v>
      </c>
    </row>
    <row r="86" spans="1:9" ht="15" customHeight="1" outlineLevel="1">
      <c r="A86" s="160" t="s">
        <v>237</v>
      </c>
      <c r="B86" s="160" t="s">
        <v>256</v>
      </c>
      <c r="C86" s="160" t="s">
        <v>238</v>
      </c>
      <c r="D86" s="160" t="s">
        <v>1123</v>
      </c>
      <c r="E86" s="161" t="s">
        <v>1124</v>
      </c>
      <c r="F86" s="162">
        <v>5507673</v>
      </c>
      <c r="G86" s="162">
        <v>4590131</v>
      </c>
      <c r="H86" s="162">
        <f t="shared" si="2"/>
        <v>-917542</v>
      </c>
      <c r="I86" s="162">
        <v>0</v>
      </c>
    </row>
    <row r="87" spans="1:9" ht="15" customHeight="1" outlineLevel="1">
      <c r="A87" s="160" t="s">
        <v>237</v>
      </c>
      <c r="B87" s="160" t="s">
        <v>256</v>
      </c>
      <c r="C87" s="160" t="s">
        <v>238</v>
      </c>
      <c r="D87" s="160" t="s">
        <v>361</v>
      </c>
      <c r="E87" s="161" t="s">
        <v>362</v>
      </c>
      <c r="F87" s="162">
        <v>958400</v>
      </c>
      <c r="G87" s="162">
        <v>995111</v>
      </c>
      <c r="H87" s="162">
        <f t="shared" si="2"/>
        <v>36711</v>
      </c>
      <c r="I87" s="162">
        <v>6892</v>
      </c>
    </row>
    <row r="88" spans="1:9" ht="15" customHeight="1" outlineLevel="1">
      <c r="A88" s="160" t="s">
        <v>237</v>
      </c>
      <c r="B88" s="160" t="s">
        <v>256</v>
      </c>
      <c r="C88" s="160" t="s">
        <v>238</v>
      </c>
      <c r="D88" s="160" t="s">
        <v>1125</v>
      </c>
      <c r="E88" s="161" t="s">
        <v>1126</v>
      </c>
      <c r="F88" s="162">
        <v>847084</v>
      </c>
      <c r="G88" s="162">
        <v>1463716</v>
      </c>
      <c r="H88" s="162">
        <f t="shared" si="2"/>
        <v>616632</v>
      </c>
      <c r="I88" s="162">
        <v>0</v>
      </c>
    </row>
    <row r="89" spans="1:9" ht="15" customHeight="1" outlineLevel="1">
      <c r="A89" s="160" t="s">
        <v>237</v>
      </c>
      <c r="B89" s="160" t="s">
        <v>256</v>
      </c>
      <c r="C89" s="160" t="s">
        <v>238</v>
      </c>
      <c r="D89" s="160" t="s">
        <v>1127</v>
      </c>
      <c r="E89" s="161" t="s">
        <v>1128</v>
      </c>
      <c r="F89" s="162">
        <v>31500</v>
      </c>
      <c r="G89" s="162">
        <v>0</v>
      </c>
      <c r="H89" s="162">
        <f t="shared" si="2"/>
        <v>-31500</v>
      </c>
      <c r="I89" s="162">
        <v>0</v>
      </c>
    </row>
    <row r="90" spans="1:9" ht="15" customHeight="1" outlineLevel="1">
      <c r="A90" s="160" t="s">
        <v>237</v>
      </c>
      <c r="B90" s="160" t="s">
        <v>256</v>
      </c>
      <c r="C90" s="160" t="s">
        <v>238</v>
      </c>
      <c r="D90" s="160" t="s">
        <v>363</v>
      </c>
      <c r="E90" s="161" t="s">
        <v>149</v>
      </c>
      <c r="F90" s="162">
        <v>55000</v>
      </c>
      <c r="G90" s="162">
        <v>60634</v>
      </c>
      <c r="H90" s="162">
        <f t="shared" si="2"/>
        <v>5634</v>
      </c>
      <c r="I90" s="162">
        <v>58903</v>
      </c>
    </row>
    <row r="91" spans="1:9" ht="15" customHeight="1" outlineLevel="1">
      <c r="A91" s="160" t="s">
        <v>237</v>
      </c>
      <c r="B91" s="160" t="s">
        <v>256</v>
      </c>
      <c r="C91" s="160" t="s">
        <v>238</v>
      </c>
      <c r="D91" s="160" t="s">
        <v>364</v>
      </c>
      <c r="E91" s="161" t="s">
        <v>150</v>
      </c>
      <c r="F91" s="162">
        <v>1514164</v>
      </c>
      <c r="G91" s="162">
        <v>1488855</v>
      </c>
      <c r="H91" s="162">
        <f t="shared" si="2"/>
        <v>-25309</v>
      </c>
      <c r="I91" s="162">
        <v>59</v>
      </c>
    </row>
    <row r="92" spans="1:9" ht="15" customHeight="1" outlineLevel="1">
      <c r="A92" s="160" t="s">
        <v>237</v>
      </c>
      <c r="B92" s="160" t="s">
        <v>256</v>
      </c>
      <c r="C92" s="160" t="s">
        <v>238</v>
      </c>
      <c r="D92" s="160" t="s">
        <v>365</v>
      </c>
      <c r="E92" s="161" t="s">
        <v>151</v>
      </c>
      <c r="F92" s="162">
        <v>0</v>
      </c>
      <c r="G92" s="162">
        <v>-3177</v>
      </c>
      <c r="H92" s="162">
        <f t="shared" si="2"/>
        <v>-3177</v>
      </c>
      <c r="I92" s="162">
        <v>0</v>
      </c>
    </row>
    <row r="93" spans="1:9" ht="15" customHeight="1" outlineLevel="1">
      <c r="A93" s="160" t="s">
        <v>237</v>
      </c>
      <c r="B93" s="160" t="s">
        <v>256</v>
      </c>
      <c r="C93" s="160" t="s">
        <v>238</v>
      </c>
      <c r="D93" s="160" t="s">
        <v>366</v>
      </c>
      <c r="E93" s="161" t="s">
        <v>367</v>
      </c>
      <c r="F93" s="162">
        <v>13993351</v>
      </c>
      <c r="G93" s="162">
        <v>17525693</v>
      </c>
      <c r="H93" s="162">
        <f t="shared" si="2"/>
        <v>3532342</v>
      </c>
      <c r="I93" s="162">
        <v>18670842</v>
      </c>
    </row>
    <row r="94" spans="1:9" ht="15" customHeight="1" outlineLevel="1">
      <c r="A94" s="160" t="s">
        <v>237</v>
      </c>
      <c r="B94" s="160" t="s">
        <v>256</v>
      </c>
      <c r="C94" s="160" t="s">
        <v>238</v>
      </c>
      <c r="D94" s="160" t="s">
        <v>368</v>
      </c>
      <c r="E94" s="161" t="s">
        <v>152</v>
      </c>
      <c r="F94" s="162">
        <v>1500</v>
      </c>
      <c r="G94" s="162">
        <v>67213</v>
      </c>
      <c r="H94" s="162">
        <f t="shared" si="2"/>
        <v>65713</v>
      </c>
      <c r="I94" s="162">
        <v>116478</v>
      </c>
    </row>
    <row r="95" spans="1:9" ht="15" customHeight="1" outlineLevel="1">
      <c r="A95" s="160" t="s">
        <v>237</v>
      </c>
      <c r="B95" s="160" t="s">
        <v>256</v>
      </c>
      <c r="C95" s="160" t="s">
        <v>238</v>
      </c>
      <c r="D95" s="160" t="s">
        <v>369</v>
      </c>
      <c r="E95" s="161" t="s">
        <v>370</v>
      </c>
      <c r="F95" s="162">
        <v>97179</v>
      </c>
      <c r="G95" s="162">
        <v>108192</v>
      </c>
      <c r="H95" s="162">
        <f t="shared" si="2"/>
        <v>11013</v>
      </c>
      <c r="I95" s="162">
        <v>101690</v>
      </c>
    </row>
    <row r="96" spans="1:9" ht="15" customHeight="1" outlineLevel="1">
      <c r="A96" s="160" t="s">
        <v>237</v>
      </c>
      <c r="B96" s="160" t="s">
        <v>256</v>
      </c>
      <c r="C96" s="160" t="s">
        <v>238</v>
      </c>
      <c r="D96" s="160" t="s">
        <v>371</v>
      </c>
      <c r="E96" s="161" t="s">
        <v>153</v>
      </c>
      <c r="F96" s="162">
        <v>847086</v>
      </c>
      <c r="G96" s="162">
        <v>1089257</v>
      </c>
      <c r="H96" s="162">
        <f t="shared" si="2"/>
        <v>242171</v>
      </c>
      <c r="I96" s="162">
        <v>1008772</v>
      </c>
    </row>
    <row r="97" spans="1:9" ht="15" customHeight="1" outlineLevel="1">
      <c r="A97" s="160" t="s">
        <v>237</v>
      </c>
      <c r="B97" s="160" t="s">
        <v>256</v>
      </c>
      <c r="C97" s="160" t="s">
        <v>238</v>
      </c>
      <c r="D97" s="160" t="s">
        <v>372</v>
      </c>
      <c r="E97" s="161" t="s">
        <v>373</v>
      </c>
      <c r="F97" s="162">
        <v>586000</v>
      </c>
      <c r="G97" s="162">
        <v>561745</v>
      </c>
      <c r="H97" s="162">
        <f t="shared" si="2"/>
        <v>-24255</v>
      </c>
      <c r="I97" s="162">
        <v>579646</v>
      </c>
    </row>
    <row r="98" spans="1:9" ht="15" customHeight="1" outlineLevel="1">
      <c r="A98" s="160" t="s">
        <v>237</v>
      </c>
      <c r="B98" s="160" t="s">
        <v>256</v>
      </c>
      <c r="C98" s="160" t="s">
        <v>238</v>
      </c>
      <c r="D98" s="160" t="s">
        <v>374</v>
      </c>
      <c r="E98" s="161" t="s">
        <v>154</v>
      </c>
      <c r="F98" s="162">
        <v>3200000</v>
      </c>
      <c r="G98" s="162">
        <v>3989825</v>
      </c>
      <c r="H98" s="162">
        <f t="shared" si="2"/>
        <v>789825</v>
      </c>
      <c r="I98" s="162">
        <v>4478681</v>
      </c>
    </row>
    <row r="99" spans="1:9" ht="15" customHeight="1" outlineLevel="1">
      <c r="A99" s="160" t="s">
        <v>237</v>
      </c>
      <c r="B99" s="160" t="s">
        <v>256</v>
      </c>
      <c r="C99" s="160" t="s">
        <v>238</v>
      </c>
      <c r="D99" s="160" t="s">
        <v>375</v>
      </c>
      <c r="E99" s="161" t="s">
        <v>376</v>
      </c>
      <c r="F99" s="162">
        <v>3820000</v>
      </c>
      <c r="G99" s="162">
        <v>1019923</v>
      </c>
      <c r="H99" s="162">
        <f t="shared" si="2"/>
        <v>-2800077</v>
      </c>
      <c r="I99" s="162">
        <v>580937</v>
      </c>
    </row>
    <row r="100" spans="1:9" ht="15" customHeight="1" outlineLevel="1">
      <c r="A100" s="160" t="s">
        <v>237</v>
      </c>
      <c r="B100" s="160" t="s">
        <v>256</v>
      </c>
      <c r="C100" s="160" t="s">
        <v>238</v>
      </c>
      <c r="D100" s="160" t="s">
        <v>377</v>
      </c>
      <c r="E100" s="161" t="s">
        <v>378</v>
      </c>
      <c r="F100" s="162">
        <v>20000</v>
      </c>
      <c r="G100" s="162">
        <v>0</v>
      </c>
      <c r="H100" s="162">
        <f t="shared" si="2"/>
        <v>-20000</v>
      </c>
      <c r="I100" s="162">
        <v>0</v>
      </c>
    </row>
    <row r="101" spans="1:9" ht="15" customHeight="1" outlineLevel="1">
      <c r="A101" s="160" t="s">
        <v>237</v>
      </c>
      <c r="B101" s="160" t="s">
        <v>256</v>
      </c>
      <c r="C101" s="160" t="s">
        <v>238</v>
      </c>
      <c r="D101" s="160" t="s">
        <v>379</v>
      </c>
      <c r="E101" s="161" t="s">
        <v>380</v>
      </c>
      <c r="F101" s="162">
        <v>150000</v>
      </c>
      <c r="G101" s="162">
        <v>81671</v>
      </c>
      <c r="H101" s="162">
        <f t="shared" si="2"/>
        <v>-68329</v>
      </c>
      <c r="I101" s="162">
        <v>70688</v>
      </c>
    </row>
    <row r="102" spans="1:9" ht="15" customHeight="1" outlineLevel="1">
      <c r="A102" s="160" t="s">
        <v>237</v>
      </c>
      <c r="B102" s="160" t="s">
        <v>256</v>
      </c>
      <c r="C102" s="160" t="s">
        <v>238</v>
      </c>
      <c r="D102" s="160" t="s">
        <v>381</v>
      </c>
      <c r="E102" s="161" t="s">
        <v>382</v>
      </c>
      <c r="F102" s="162">
        <v>627943</v>
      </c>
      <c r="G102" s="162">
        <v>695993</v>
      </c>
      <c r="H102" s="162">
        <f t="shared" si="2"/>
        <v>68050</v>
      </c>
      <c r="I102" s="162">
        <v>507133</v>
      </c>
    </row>
    <row r="103" spans="1:9" ht="15" customHeight="1" outlineLevel="1">
      <c r="A103" s="160" t="s">
        <v>237</v>
      </c>
      <c r="B103" s="160" t="s">
        <v>256</v>
      </c>
      <c r="C103" s="160" t="s">
        <v>238</v>
      </c>
      <c r="D103" s="160" t="s">
        <v>383</v>
      </c>
      <c r="E103" s="161" t="s">
        <v>384</v>
      </c>
      <c r="F103" s="162">
        <v>27500</v>
      </c>
      <c r="G103" s="162">
        <v>28996</v>
      </c>
      <c r="H103" s="162">
        <f t="shared" si="2"/>
        <v>1496</v>
      </c>
      <c r="I103" s="162">
        <v>19753</v>
      </c>
    </row>
    <row r="104" spans="1:9" ht="15" customHeight="1" outlineLevel="1">
      <c r="A104" s="160" t="s">
        <v>237</v>
      </c>
      <c r="B104" s="160" t="s">
        <v>256</v>
      </c>
      <c r="C104" s="160" t="s">
        <v>238</v>
      </c>
      <c r="D104" s="160" t="s">
        <v>896</v>
      </c>
      <c r="E104" s="161" t="s">
        <v>897</v>
      </c>
      <c r="F104" s="162">
        <v>55000</v>
      </c>
      <c r="G104" s="162">
        <v>181050</v>
      </c>
      <c r="H104" s="162">
        <f t="shared" si="2"/>
        <v>126050</v>
      </c>
      <c r="I104" s="162">
        <v>178102</v>
      </c>
    </row>
    <row r="105" spans="1:9" ht="15" customHeight="1" outlineLevel="1">
      <c r="A105" s="160" t="s">
        <v>237</v>
      </c>
      <c r="B105" s="160" t="s">
        <v>256</v>
      </c>
      <c r="C105" s="160" t="s">
        <v>245</v>
      </c>
      <c r="D105" s="160" t="s">
        <v>385</v>
      </c>
      <c r="E105" s="161" t="s">
        <v>386</v>
      </c>
      <c r="F105" s="162">
        <v>76000</v>
      </c>
      <c r="G105" s="162">
        <v>27478</v>
      </c>
      <c r="H105" s="162">
        <f t="shared" si="2"/>
        <v>-48522</v>
      </c>
      <c r="I105" s="162">
        <v>25060</v>
      </c>
    </row>
    <row r="106" spans="1:9" ht="15" customHeight="1" outlineLevel="1">
      <c r="A106" s="160" t="s">
        <v>237</v>
      </c>
      <c r="B106" s="160" t="s">
        <v>256</v>
      </c>
      <c r="C106" s="160" t="s">
        <v>245</v>
      </c>
      <c r="D106" s="160" t="s">
        <v>387</v>
      </c>
      <c r="E106" s="161" t="s">
        <v>388</v>
      </c>
      <c r="F106" s="162">
        <v>16500</v>
      </c>
      <c r="G106" s="162">
        <v>0</v>
      </c>
      <c r="H106" s="162">
        <f t="shared" si="2"/>
        <v>-16500</v>
      </c>
      <c r="I106" s="162">
        <v>11500</v>
      </c>
    </row>
    <row r="107" spans="1:9" ht="15" customHeight="1" outlineLevel="1">
      <c r="A107" s="160" t="s">
        <v>237</v>
      </c>
      <c r="B107" s="160" t="s">
        <v>256</v>
      </c>
      <c r="C107" s="160" t="s">
        <v>245</v>
      </c>
      <c r="D107" s="160" t="s">
        <v>389</v>
      </c>
      <c r="E107" s="161" t="s">
        <v>155</v>
      </c>
      <c r="F107" s="162">
        <v>3000</v>
      </c>
      <c r="G107" s="162">
        <v>94827</v>
      </c>
      <c r="H107" s="162">
        <f t="shared" si="2"/>
        <v>91827</v>
      </c>
      <c r="I107" s="162">
        <v>15140</v>
      </c>
    </row>
    <row r="108" spans="1:9" ht="15" customHeight="1" outlineLevel="1">
      <c r="A108" s="160" t="s">
        <v>237</v>
      </c>
      <c r="B108" s="160" t="s">
        <v>256</v>
      </c>
      <c r="C108" s="160" t="s">
        <v>245</v>
      </c>
      <c r="D108" s="160" t="s">
        <v>390</v>
      </c>
      <c r="E108" s="161" t="s">
        <v>156</v>
      </c>
      <c r="F108" s="162">
        <v>58650</v>
      </c>
      <c r="G108" s="162">
        <v>41424</v>
      </c>
      <c r="H108" s="162">
        <f t="shared" si="2"/>
        <v>-17226</v>
      </c>
      <c r="I108" s="162">
        <v>80073</v>
      </c>
    </row>
    <row r="109" spans="1:9" ht="15" customHeight="1" outlineLevel="1">
      <c r="A109" s="160" t="s">
        <v>237</v>
      </c>
      <c r="B109" s="160" t="s">
        <v>256</v>
      </c>
      <c r="C109" s="160" t="s">
        <v>245</v>
      </c>
      <c r="D109" s="160" t="s">
        <v>391</v>
      </c>
      <c r="E109" s="161" t="s">
        <v>392</v>
      </c>
      <c r="F109" s="162">
        <v>91200</v>
      </c>
      <c r="G109" s="162">
        <v>51578</v>
      </c>
      <c r="H109" s="162">
        <f t="shared" si="2"/>
        <v>-39622</v>
      </c>
      <c r="I109" s="162">
        <v>38289</v>
      </c>
    </row>
    <row r="110" spans="1:9" ht="15" customHeight="1" outlineLevel="1">
      <c r="A110" s="160" t="s">
        <v>237</v>
      </c>
      <c r="B110" s="160" t="s">
        <v>256</v>
      </c>
      <c r="C110" s="160" t="s">
        <v>245</v>
      </c>
      <c r="D110" s="160" t="s">
        <v>393</v>
      </c>
      <c r="E110" s="161" t="s">
        <v>394</v>
      </c>
      <c r="F110" s="162">
        <v>11800</v>
      </c>
      <c r="G110" s="162">
        <v>11747</v>
      </c>
      <c r="H110" s="162">
        <f t="shared" si="2"/>
        <v>-53</v>
      </c>
      <c r="I110" s="162">
        <v>12554</v>
      </c>
    </row>
    <row r="111" spans="1:9" ht="15" customHeight="1" outlineLevel="1">
      <c r="A111" s="160" t="s">
        <v>237</v>
      </c>
      <c r="B111" s="160" t="s">
        <v>256</v>
      </c>
      <c r="C111" s="160" t="s">
        <v>245</v>
      </c>
      <c r="D111" s="160" t="s">
        <v>395</v>
      </c>
      <c r="E111" s="161" t="s">
        <v>157</v>
      </c>
      <c r="F111" s="162">
        <v>191000</v>
      </c>
      <c r="G111" s="162">
        <v>339654</v>
      </c>
      <c r="H111" s="162">
        <f t="shared" si="2"/>
        <v>148654</v>
      </c>
      <c r="I111" s="162">
        <v>287823</v>
      </c>
    </row>
    <row r="112" spans="1:9" ht="15" customHeight="1" outlineLevel="1">
      <c r="A112" s="160" t="s">
        <v>237</v>
      </c>
      <c r="B112" s="160" t="s">
        <v>256</v>
      </c>
      <c r="C112" s="160" t="s">
        <v>245</v>
      </c>
      <c r="D112" s="160" t="s">
        <v>396</v>
      </c>
      <c r="E112" s="161" t="s">
        <v>143</v>
      </c>
      <c r="F112" s="162">
        <v>2700</v>
      </c>
      <c r="G112" s="162">
        <v>11617</v>
      </c>
      <c r="H112" s="162">
        <f t="shared" si="2"/>
        <v>8917</v>
      </c>
      <c r="I112" s="162">
        <v>12988</v>
      </c>
    </row>
    <row r="113" spans="1:9" ht="15" customHeight="1" outlineLevel="1">
      <c r="A113" s="160" t="s">
        <v>237</v>
      </c>
      <c r="B113" s="160" t="s">
        <v>256</v>
      </c>
      <c r="C113" s="160" t="s">
        <v>245</v>
      </c>
      <c r="D113" s="160" t="s">
        <v>397</v>
      </c>
      <c r="E113" s="161" t="s">
        <v>158</v>
      </c>
      <c r="F113" s="162">
        <v>30000</v>
      </c>
      <c r="G113" s="162">
        <v>14385</v>
      </c>
      <c r="H113" s="162">
        <f t="shared" si="2"/>
        <v>-15615</v>
      </c>
      <c r="I113" s="162">
        <v>34985</v>
      </c>
    </row>
    <row r="114" spans="1:9" ht="15" customHeight="1" outlineLevel="1">
      <c r="A114" s="160" t="s">
        <v>237</v>
      </c>
      <c r="B114" s="160" t="s">
        <v>256</v>
      </c>
      <c r="C114" s="160" t="s">
        <v>245</v>
      </c>
      <c r="D114" s="160" t="s">
        <v>398</v>
      </c>
      <c r="E114" s="161" t="s">
        <v>167</v>
      </c>
      <c r="F114" s="162">
        <v>10000</v>
      </c>
      <c r="G114" s="162">
        <v>5171</v>
      </c>
      <c r="H114" s="162">
        <f t="shared" si="2"/>
        <v>-4829</v>
      </c>
      <c r="I114" s="162">
        <v>13383</v>
      </c>
    </row>
    <row r="115" spans="1:9" ht="15" customHeight="1" outlineLevel="1">
      <c r="A115" s="160" t="s">
        <v>237</v>
      </c>
      <c r="B115" s="160" t="s">
        <v>237</v>
      </c>
      <c r="C115" s="160" t="s">
        <v>238</v>
      </c>
      <c r="D115" s="160" t="s">
        <v>399</v>
      </c>
      <c r="E115" s="161" t="s">
        <v>400</v>
      </c>
      <c r="F115" s="162">
        <v>3000000</v>
      </c>
      <c r="G115" s="162">
        <v>305702</v>
      </c>
      <c r="H115" s="162">
        <f t="shared" si="2"/>
        <v>-2694298</v>
      </c>
      <c r="I115" s="162">
        <v>5567274</v>
      </c>
    </row>
    <row r="116" spans="1:9" ht="15" customHeight="1" outlineLevel="1">
      <c r="A116" s="160" t="s">
        <v>237</v>
      </c>
      <c r="B116" s="160" t="s">
        <v>237</v>
      </c>
      <c r="C116" s="160" t="s">
        <v>238</v>
      </c>
      <c r="D116" s="160" t="s">
        <v>259</v>
      </c>
      <c r="E116" s="161" t="s">
        <v>1114</v>
      </c>
      <c r="F116" s="162">
        <v>56400000</v>
      </c>
      <c r="G116" s="162">
        <v>0</v>
      </c>
      <c r="H116" s="162">
        <f t="shared" si="2"/>
        <v>-56400000</v>
      </c>
      <c r="I116" s="162">
        <v>0</v>
      </c>
    </row>
    <row r="117" spans="1:9" ht="15" customHeight="1" outlineLevel="1">
      <c r="A117" s="160" t="s">
        <v>237</v>
      </c>
      <c r="B117" s="160" t="s">
        <v>237</v>
      </c>
      <c r="C117" s="160" t="s">
        <v>238</v>
      </c>
      <c r="D117" s="160" t="s">
        <v>1129</v>
      </c>
      <c r="E117" s="161" t="s">
        <v>1130</v>
      </c>
      <c r="F117" s="162">
        <v>0</v>
      </c>
      <c r="G117" s="162">
        <v>21542</v>
      </c>
      <c r="H117" s="162">
        <f t="shared" si="2"/>
        <v>21542</v>
      </c>
      <c r="I117" s="162">
        <v>0</v>
      </c>
    </row>
    <row r="118" spans="1:9" ht="15" customHeight="1" outlineLevel="1">
      <c r="A118" s="160" t="s">
        <v>237</v>
      </c>
      <c r="B118" s="160" t="s">
        <v>237</v>
      </c>
      <c r="C118" s="160" t="s">
        <v>238</v>
      </c>
      <c r="D118" s="160" t="s">
        <v>401</v>
      </c>
      <c r="E118" s="161" t="s">
        <v>402</v>
      </c>
      <c r="F118" s="162">
        <v>137750</v>
      </c>
      <c r="G118" s="162">
        <v>930080</v>
      </c>
      <c r="H118" s="162">
        <f t="shared" si="2"/>
        <v>792330</v>
      </c>
      <c r="I118" s="162">
        <v>360362</v>
      </c>
    </row>
    <row r="119" spans="1:9" ht="15" customHeight="1" outlineLevel="1">
      <c r="A119" s="160" t="s">
        <v>237</v>
      </c>
      <c r="B119" s="160" t="s">
        <v>237</v>
      </c>
      <c r="C119" s="160" t="s">
        <v>245</v>
      </c>
      <c r="D119" s="160" t="s">
        <v>403</v>
      </c>
      <c r="E119" s="161" t="s">
        <v>159</v>
      </c>
      <c r="F119" s="162">
        <v>2140337</v>
      </c>
      <c r="G119" s="162">
        <v>1325647</v>
      </c>
      <c r="H119" s="162">
        <f t="shared" si="2"/>
        <v>-814690</v>
      </c>
      <c r="I119" s="162">
        <v>267556</v>
      </c>
    </row>
    <row r="120" spans="1:9" ht="15" customHeight="1" outlineLevel="1">
      <c r="A120" s="160" t="s">
        <v>237</v>
      </c>
      <c r="B120" s="160" t="s">
        <v>237</v>
      </c>
      <c r="C120" s="160" t="s">
        <v>245</v>
      </c>
      <c r="D120" s="160" t="s">
        <v>404</v>
      </c>
      <c r="E120" s="161" t="s">
        <v>405</v>
      </c>
      <c r="F120" s="162">
        <v>3752500</v>
      </c>
      <c r="G120" s="162">
        <v>4471011</v>
      </c>
      <c r="H120" s="162">
        <f t="shared" si="2"/>
        <v>718511</v>
      </c>
      <c r="I120" s="162">
        <v>4119260</v>
      </c>
    </row>
    <row r="121" spans="1:9" ht="15" customHeight="1" outlineLevel="1">
      <c r="A121" s="160" t="s">
        <v>237</v>
      </c>
      <c r="B121" s="160" t="s">
        <v>237</v>
      </c>
      <c r="C121" s="160" t="s">
        <v>245</v>
      </c>
      <c r="D121" s="160" t="s">
        <v>406</v>
      </c>
      <c r="E121" s="161" t="s">
        <v>407</v>
      </c>
      <c r="F121" s="162">
        <v>773777</v>
      </c>
      <c r="G121" s="162">
        <v>1476047</v>
      </c>
      <c r="H121" s="162">
        <f t="shared" si="2"/>
        <v>702270</v>
      </c>
      <c r="I121" s="162">
        <v>711640</v>
      </c>
    </row>
    <row r="122" spans="1:9" ht="15" customHeight="1" outlineLevel="1">
      <c r="A122" s="160" t="s">
        <v>237</v>
      </c>
      <c r="B122" s="160" t="s">
        <v>237</v>
      </c>
      <c r="C122" s="160" t="s">
        <v>245</v>
      </c>
      <c r="D122" s="160" t="s">
        <v>408</v>
      </c>
      <c r="E122" s="161" t="s">
        <v>160</v>
      </c>
      <c r="F122" s="162">
        <v>116483</v>
      </c>
      <c r="G122" s="162">
        <v>91293</v>
      </c>
      <c r="H122" s="162">
        <f t="shared" si="2"/>
        <v>-25190</v>
      </c>
      <c r="I122" s="162">
        <v>143238</v>
      </c>
    </row>
    <row r="123" spans="1:9" ht="15" customHeight="1" outlineLevel="1">
      <c r="A123" s="160" t="s">
        <v>237</v>
      </c>
      <c r="B123" s="160" t="s">
        <v>237</v>
      </c>
      <c r="C123" s="160" t="s">
        <v>245</v>
      </c>
      <c r="D123" s="160" t="s">
        <v>409</v>
      </c>
      <c r="E123" s="161" t="s">
        <v>410</v>
      </c>
      <c r="F123" s="162">
        <v>20000</v>
      </c>
      <c r="G123" s="162">
        <v>11950</v>
      </c>
      <c r="H123" s="162">
        <f t="shared" si="2"/>
        <v>-8050</v>
      </c>
      <c r="I123" s="162">
        <v>500</v>
      </c>
    </row>
    <row r="124" spans="1:9" ht="15" customHeight="1" outlineLevel="1">
      <c r="A124" s="160" t="s">
        <v>237</v>
      </c>
      <c r="B124" s="160" t="s">
        <v>237</v>
      </c>
      <c r="C124" s="160" t="s">
        <v>245</v>
      </c>
      <c r="D124" s="160" t="s">
        <v>411</v>
      </c>
      <c r="E124" s="161" t="s">
        <v>161</v>
      </c>
      <c r="F124" s="162">
        <v>10000</v>
      </c>
      <c r="G124" s="162">
        <v>4386</v>
      </c>
      <c r="H124" s="162">
        <f t="shared" si="2"/>
        <v>-5614</v>
      </c>
      <c r="I124" s="162">
        <v>7951</v>
      </c>
    </row>
    <row r="125" spans="1:9" ht="15" customHeight="1" outlineLevel="1">
      <c r="A125" s="160" t="s">
        <v>237</v>
      </c>
      <c r="B125" s="160" t="s">
        <v>237</v>
      </c>
      <c r="C125" s="160" t="s">
        <v>245</v>
      </c>
      <c r="D125" s="160" t="s">
        <v>412</v>
      </c>
      <c r="E125" s="161" t="s">
        <v>413</v>
      </c>
      <c r="F125" s="162">
        <v>24500</v>
      </c>
      <c r="G125" s="162">
        <v>24500</v>
      </c>
      <c r="H125" s="162">
        <f t="shared" si="2"/>
        <v>0</v>
      </c>
      <c r="I125" s="162">
        <v>77968</v>
      </c>
    </row>
    <row r="126" spans="1:9" ht="15" customHeight="1" outlineLevel="1">
      <c r="A126" s="160" t="s">
        <v>237</v>
      </c>
      <c r="B126" s="160" t="s">
        <v>237</v>
      </c>
      <c r="C126" s="160" t="s">
        <v>256</v>
      </c>
      <c r="D126" s="160" t="s">
        <v>414</v>
      </c>
      <c r="E126" s="161" t="s">
        <v>415</v>
      </c>
      <c r="F126" s="162">
        <v>7913750</v>
      </c>
      <c r="G126" s="162">
        <v>8908864</v>
      </c>
      <c r="H126" s="162">
        <f t="shared" si="2"/>
        <v>995114</v>
      </c>
      <c r="I126" s="162">
        <v>3768004</v>
      </c>
    </row>
    <row r="127" spans="1:9" ht="15" customHeight="1" outlineLevel="1">
      <c r="A127" s="160" t="s">
        <v>237</v>
      </c>
      <c r="B127" s="160" t="s">
        <v>416</v>
      </c>
      <c r="C127" s="160" t="s">
        <v>238</v>
      </c>
      <c r="D127" s="160" t="s">
        <v>417</v>
      </c>
      <c r="E127" s="161" t="s">
        <v>418</v>
      </c>
      <c r="F127" s="162">
        <v>37600000</v>
      </c>
      <c r="G127" s="162">
        <v>0</v>
      </c>
      <c r="H127" s="162">
        <f t="shared" si="2"/>
        <v>-37600000</v>
      </c>
      <c r="I127" s="162">
        <v>56436545</v>
      </c>
    </row>
    <row r="128" spans="1:9" ht="15" customHeight="1" outlineLevel="1">
      <c r="A128" s="160" t="s">
        <v>237</v>
      </c>
      <c r="B128" s="160" t="s">
        <v>419</v>
      </c>
      <c r="C128" s="160" t="s">
        <v>238</v>
      </c>
      <c r="D128" s="160" t="s">
        <v>420</v>
      </c>
      <c r="E128" s="161" t="s">
        <v>421</v>
      </c>
      <c r="F128" s="162">
        <v>105000</v>
      </c>
      <c r="G128" s="162">
        <v>79442</v>
      </c>
      <c r="H128" s="162">
        <f t="shared" si="2"/>
        <v>-25558</v>
      </c>
      <c r="I128" s="162">
        <v>172661</v>
      </c>
    </row>
    <row r="129" spans="1:9" ht="15" customHeight="1" outlineLevel="1">
      <c r="A129" s="160" t="s">
        <v>237</v>
      </c>
      <c r="B129" s="160" t="s">
        <v>419</v>
      </c>
      <c r="C129" s="160" t="s">
        <v>238</v>
      </c>
      <c r="D129" s="160" t="s">
        <v>422</v>
      </c>
      <c r="E129" s="161" t="s">
        <v>423</v>
      </c>
      <c r="F129" s="162">
        <v>135000</v>
      </c>
      <c r="G129" s="162">
        <v>145716</v>
      </c>
      <c r="H129" s="162">
        <f t="shared" si="2"/>
        <v>10716</v>
      </c>
      <c r="I129" s="162">
        <v>227458</v>
      </c>
    </row>
    <row r="130" spans="1:9" ht="15" customHeight="1" outlineLevel="1">
      <c r="A130" s="160" t="s">
        <v>237</v>
      </c>
      <c r="B130" s="160" t="s">
        <v>419</v>
      </c>
      <c r="C130" s="160" t="s">
        <v>238</v>
      </c>
      <c r="D130" s="160" t="s">
        <v>424</v>
      </c>
      <c r="E130" s="161" t="s">
        <v>425</v>
      </c>
      <c r="F130" s="162">
        <v>3600</v>
      </c>
      <c r="G130" s="162">
        <v>2910</v>
      </c>
      <c r="H130" s="162">
        <f t="shared" si="2"/>
        <v>-690</v>
      </c>
      <c r="I130" s="162">
        <v>610</v>
      </c>
    </row>
    <row r="131" spans="1:9" ht="15" customHeight="1" outlineLevel="1">
      <c r="A131" s="160" t="s">
        <v>237</v>
      </c>
      <c r="B131" s="160" t="s">
        <v>419</v>
      </c>
      <c r="C131" s="160" t="s">
        <v>238</v>
      </c>
      <c r="D131" s="160" t="s">
        <v>426</v>
      </c>
      <c r="E131" s="161" t="s">
        <v>427</v>
      </c>
      <c r="F131" s="162">
        <v>20000</v>
      </c>
      <c r="G131" s="162">
        <v>0</v>
      </c>
      <c r="H131" s="162">
        <f t="shared" si="2"/>
        <v>-20000</v>
      </c>
      <c r="I131" s="162">
        <v>870</v>
      </c>
    </row>
    <row r="132" spans="1:9" ht="15" customHeight="1" outlineLevel="1">
      <c r="A132" s="160" t="s">
        <v>237</v>
      </c>
      <c r="B132" s="160" t="s">
        <v>419</v>
      </c>
      <c r="C132" s="160" t="s">
        <v>238</v>
      </c>
      <c r="D132" s="160" t="s">
        <v>428</v>
      </c>
      <c r="E132" s="161" t="s">
        <v>429</v>
      </c>
      <c r="F132" s="162">
        <v>10000</v>
      </c>
      <c r="G132" s="162">
        <v>13945</v>
      </c>
      <c r="H132" s="162">
        <f t="shared" si="2"/>
        <v>3945</v>
      </c>
      <c r="I132" s="162">
        <v>1260</v>
      </c>
    </row>
    <row r="133" spans="1:9" ht="15" customHeight="1" outlineLevel="1">
      <c r="A133" s="160" t="s">
        <v>237</v>
      </c>
      <c r="B133" s="160" t="s">
        <v>419</v>
      </c>
      <c r="C133" s="160" t="s">
        <v>256</v>
      </c>
      <c r="D133" s="160" t="s">
        <v>430</v>
      </c>
      <c r="E133" s="161" t="s">
        <v>431</v>
      </c>
      <c r="F133" s="162">
        <v>169000</v>
      </c>
      <c r="G133" s="162">
        <v>32760</v>
      </c>
      <c r="H133" s="162">
        <f t="shared" si="2"/>
        <v>-136240</v>
      </c>
      <c r="I133" s="162">
        <v>311177</v>
      </c>
    </row>
    <row r="134" spans="1:9" ht="15" customHeight="1" outlineLevel="1">
      <c r="A134" s="160" t="s">
        <v>237</v>
      </c>
      <c r="B134" s="160" t="s">
        <v>432</v>
      </c>
      <c r="C134" s="160" t="s">
        <v>238</v>
      </c>
      <c r="D134" s="160" t="s">
        <v>433</v>
      </c>
      <c r="E134" s="161" t="s">
        <v>162</v>
      </c>
      <c r="F134" s="162">
        <v>5051500</v>
      </c>
      <c r="G134" s="162">
        <v>5173961</v>
      </c>
      <c r="H134" s="162">
        <f t="shared" si="2"/>
        <v>122461</v>
      </c>
      <c r="I134" s="162">
        <v>5512691</v>
      </c>
    </row>
    <row r="135" spans="1:9" ht="15" customHeight="1" outlineLevel="1">
      <c r="A135" s="160" t="s">
        <v>237</v>
      </c>
      <c r="B135" s="160" t="s">
        <v>432</v>
      </c>
      <c r="C135" s="160" t="s">
        <v>238</v>
      </c>
      <c r="D135" s="160" t="s">
        <v>434</v>
      </c>
      <c r="E135" s="161" t="s">
        <v>435</v>
      </c>
      <c r="F135" s="162">
        <v>274000</v>
      </c>
      <c r="G135" s="162">
        <v>246597</v>
      </c>
      <c r="H135" s="162">
        <f t="shared" si="2"/>
        <v>-27403</v>
      </c>
      <c r="I135" s="162">
        <v>189016</v>
      </c>
    </row>
    <row r="136" spans="1:9" ht="15" customHeight="1" outlineLevel="1">
      <c r="A136" s="160" t="s">
        <v>237</v>
      </c>
      <c r="B136" s="160" t="s">
        <v>432</v>
      </c>
      <c r="C136" s="160" t="s">
        <v>238</v>
      </c>
      <c r="D136" s="160" t="s">
        <v>436</v>
      </c>
      <c r="E136" s="161" t="s">
        <v>163</v>
      </c>
      <c r="F136" s="162">
        <v>5000</v>
      </c>
      <c r="G136" s="162">
        <v>86685</v>
      </c>
      <c r="H136" s="162">
        <f t="shared" si="2"/>
        <v>81685</v>
      </c>
      <c r="I136" s="162">
        <v>59759</v>
      </c>
    </row>
    <row r="137" spans="1:9" ht="15" customHeight="1" outlineLevel="1">
      <c r="A137" s="160" t="s">
        <v>237</v>
      </c>
      <c r="B137" s="160" t="s">
        <v>432</v>
      </c>
      <c r="C137" s="160" t="s">
        <v>238</v>
      </c>
      <c r="D137" s="160" t="s">
        <v>437</v>
      </c>
      <c r="E137" s="161" t="s">
        <v>438</v>
      </c>
      <c r="F137" s="162">
        <v>106100</v>
      </c>
      <c r="G137" s="162">
        <v>103472</v>
      </c>
      <c r="H137" s="162">
        <f t="shared" si="2"/>
        <v>-2628</v>
      </c>
      <c r="I137" s="162">
        <v>83887</v>
      </c>
    </row>
    <row r="138" spans="1:9" ht="15" customHeight="1" outlineLevel="1">
      <c r="A138" s="160" t="s">
        <v>237</v>
      </c>
      <c r="B138" s="160" t="s">
        <v>432</v>
      </c>
      <c r="C138" s="160" t="s">
        <v>238</v>
      </c>
      <c r="D138" s="160" t="s">
        <v>439</v>
      </c>
      <c r="E138" s="161" t="s">
        <v>440</v>
      </c>
      <c r="F138" s="162">
        <v>571897</v>
      </c>
      <c r="G138" s="162">
        <v>702942</v>
      </c>
      <c r="H138" s="162">
        <f t="shared" si="2"/>
        <v>131045</v>
      </c>
      <c r="I138" s="162">
        <v>679304</v>
      </c>
    </row>
    <row r="139" spans="1:9">
      <c r="A139" s="160" t="s">
        <v>237</v>
      </c>
      <c r="B139" s="160" t="s">
        <v>432</v>
      </c>
      <c r="C139" s="160" t="s">
        <v>238</v>
      </c>
      <c r="D139" s="160" t="s">
        <v>441</v>
      </c>
      <c r="E139" s="161" t="s">
        <v>164</v>
      </c>
      <c r="F139" s="162">
        <v>2000000</v>
      </c>
      <c r="G139" s="162">
        <v>9274825</v>
      </c>
      <c r="H139" s="162">
        <f t="shared" si="2"/>
        <v>7274825</v>
      </c>
      <c r="I139" s="162">
        <v>3045483</v>
      </c>
    </row>
    <row r="140" spans="1:9">
      <c r="A140" s="160" t="s">
        <v>237</v>
      </c>
      <c r="B140" s="160" t="s">
        <v>432</v>
      </c>
      <c r="C140" s="160" t="s">
        <v>245</v>
      </c>
      <c r="D140" s="160" t="s">
        <v>442</v>
      </c>
      <c r="E140" s="161" t="s">
        <v>443</v>
      </c>
      <c r="F140" s="162">
        <v>229025</v>
      </c>
      <c r="G140" s="162">
        <v>929312</v>
      </c>
      <c r="H140" s="162">
        <f t="shared" si="2"/>
        <v>700287</v>
      </c>
      <c r="I140" s="162">
        <v>1372252</v>
      </c>
    </row>
    <row r="141" spans="1:9">
      <c r="A141" s="160" t="s">
        <v>237</v>
      </c>
      <c r="B141" s="160" t="s">
        <v>432</v>
      </c>
      <c r="C141" s="160" t="s">
        <v>245</v>
      </c>
      <c r="D141" s="160" t="s">
        <v>444</v>
      </c>
      <c r="E141" s="161" t="s">
        <v>165</v>
      </c>
      <c r="F141" s="162">
        <v>70000</v>
      </c>
      <c r="G141" s="162">
        <v>275274</v>
      </c>
      <c r="H141" s="162">
        <f t="shared" si="2"/>
        <v>205274</v>
      </c>
      <c r="I141" s="162">
        <v>250455</v>
      </c>
    </row>
    <row r="142" spans="1:9">
      <c r="A142" s="160" t="s">
        <v>237</v>
      </c>
      <c r="B142" s="160" t="s">
        <v>432</v>
      </c>
      <c r="C142" s="160" t="s">
        <v>245</v>
      </c>
      <c r="D142" s="160" t="s">
        <v>445</v>
      </c>
      <c r="E142" s="161" t="s">
        <v>166</v>
      </c>
      <c r="F142" s="162">
        <v>125000</v>
      </c>
      <c r="G142" s="162">
        <v>192965</v>
      </c>
      <c r="H142" s="162">
        <f t="shared" si="2"/>
        <v>67965</v>
      </c>
      <c r="I142" s="162">
        <v>176380</v>
      </c>
    </row>
    <row r="143" spans="1:9">
      <c r="A143" s="160" t="s">
        <v>237</v>
      </c>
      <c r="B143" s="160" t="s">
        <v>432</v>
      </c>
      <c r="C143" s="160" t="s">
        <v>245</v>
      </c>
      <c r="D143" s="160" t="s">
        <v>446</v>
      </c>
      <c r="E143" s="161" t="s">
        <v>447</v>
      </c>
      <c r="F143" s="162">
        <v>1020700</v>
      </c>
      <c r="G143" s="162">
        <v>71037</v>
      </c>
      <c r="H143" s="162">
        <f t="shared" si="2"/>
        <v>-949663</v>
      </c>
      <c r="I143" s="162">
        <v>599158</v>
      </c>
    </row>
    <row r="144" spans="1:9">
      <c r="A144" s="160" t="s">
        <v>237</v>
      </c>
      <c r="B144" s="160" t="s">
        <v>432</v>
      </c>
      <c r="C144" s="160" t="s">
        <v>245</v>
      </c>
      <c r="D144" s="160" t="s">
        <v>448</v>
      </c>
      <c r="E144" s="161" t="s">
        <v>449</v>
      </c>
      <c r="F144" s="162">
        <v>0</v>
      </c>
      <c r="G144" s="162">
        <v>604653</v>
      </c>
      <c r="H144" s="162">
        <f t="shared" si="2"/>
        <v>604653</v>
      </c>
      <c r="I144" s="162">
        <v>100</v>
      </c>
    </row>
    <row r="145" spans="1:9">
      <c r="A145" s="160" t="s">
        <v>237</v>
      </c>
      <c r="B145" s="160" t="s">
        <v>432</v>
      </c>
      <c r="C145" s="160" t="s">
        <v>245</v>
      </c>
      <c r="D145" s="160" t="s">
        <v>450</v>
      </c>
      <c r="E145" s="161" t="s">
        <v>451</v>
      </c>
      <c r="F145" s="162">
        <v>2623300</v>
      </c>
      <c r="G145" s="162">
        <v>2303177</v>
      </c>
      <c r="H145" s="162">
        <f t="shared" si="2"/>
        <v>-320123</v>
      </c>
      <c r="I145" s="162">
        <v>2902741</v>
      </c>
    </row>
    <row r="146" spans="1:9">
      <c r="A146" s="160" t="s">
        <v>237</v>
      </c>
      <c r="B146" s="160" t="s">
        <v>432</v>
      </c>
      <c r="C146" s="160" t="s">
        <v>256</v>
      </c>
      <c r="D146" s="160" t="s">
        <v>958</v>
      </c>
      <c r="E146" s="161" t="s">
        <v>959</v>
      </c>
      <c r="F146" s="162">
        <v>10000000</v>
      </c>
      <c r="G146" s="162">
        <v>9485350</v>
      </c>
      <c r="H146" s="162">
        <f t="shared" ref="H146" si="3">G146-F146</f>
        <v>-514650</v>
      </c>
      <c r="I146" s="162">
        <v>36800827</v>
      </c>
    </row>
    <row r="147" spans="1:9">
      <c r="A147" s="160" t="s">
        <v>237</v>
      </c>
      <c r="B147" s="160" t="s">
        <v>432</v>
      </c>
      <c r="C147" s="160" t="s">
        <v>256</v>
      </c>
      <c r="D147" s="160" t="s">
        <v>960</v>
      </c>
      <c r="E147" s="161" t="s">
        <v>961</v>
      </c>
      <c r="F147" s="159">
        <v>0</v>
      </c>
      <c r="G147" s="162">
        <v>19829419</v>
      </c>
      <c r="H147" s="162">
        <f>G147-F147</f>
        <v>19829419</v>
      </c>
      <c r="I147" s="162">
        <v>2270049</v>
      </c>
    </row>
    <row r="148" spans="1:9">
      <c r="A148" s="203"/>
      <c r="B148" s="203"/>
      <c r="C148" s="203"/>
      <c r="D148" s="203"/>
      <c r="E148" s="204" t="s">
        <v>34</v>
      </c>
      <c r="F148" s="205">
        <f>SUM(F5:F147)</f>
        <v>2790892000</v>
      </c>
      <c r="G148" s="205">
        <f t="shared" ref="G148:I148" si="4">SUM(G5:G147)</f>
        <v>2943657536</v>
      </c>
      <c r="H148" s="205">
        <f t="shared" si="4"/>
        <v>152765536</v>
      </c>
      <c r="I148" s="205">
        <f t="shared" si="4"/>
        <v>3034252073</v>
      </c>
    </row>
  </sheetData>
  <mergeCells count="5">
    <mergeCell ref="A1:I1"/>
    <mergeCell ref="A3:D3"/>
    <mergeCell ref="E3:E4"/>
    <mergeCell ref="F3:H3"/>
    <mergeCell ref="I3:I4"/>
  </mergeCells>
  <pageMargins left="0.29166666666666702" right="0.26041666666666702" top="0.75" bottom="0.6" header="0.25" footer="0.37"/>
  <pageSetup paperSize="9" orientation="portrait" r:id="rId1"/>
  <headerFooter>
    <oddHeader>&amp;RKingdom of Bahrain
Consolidated Final Account
For The Year Ended 31 December 2013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46"/>
  <dimension ref="A1:I19"/>
  <sheetViews>
    <sheetView view="pageBreakPreview" zoomScaleNormal="100" zoomScaleSheetLayoutView="100" workbookViewId="0">
      <selection sqref="A1:I1"/>
    </sheetView>
  </sheetViews>
  <sheetFormatPr defaultRowHeight="12.75"/>
  <cols>
    <col min="1" max="1" width="29.140625" style="10" customWidth="1"/>
    <col min="2" max="2" width="14.85546875" style="65" bestFit="1" customWidth="1"/>
    <col min="3" max="3" width="12.28515625" style="65" bestFit="1" customWidth="1"/>
    <col min="4" max="4" width="14.85546875" style="11" bestFit="1" customWidth="1"/>
    <col min="5" max="5" width="14.7109375" style="11" bestFit="1" customWidth="1"/>
    <col min="6" max="6" width="14" style="65" customWidth="1"/>
    <col min="7" max="8" width="14.85546875" style="65" bestFit="1" customWidth="1"/>
    <col min="9" max="9" width="12.28515625" style="65" bestFit="1" customWidth="1"/>
    <col min="10" max="16384" width="9.140625" style="11"/>
  </cols>
  <sheetData>
    <row r="1" spans="1:9" ht="22.5" customHeight="1">
      <c r="A1" s="277" t="s">
        <v>14</v>
      </c>
      <c r="B1" s="278"/>
      <c r="C1" s="278"/>
      <c r="D1" s="278"/>
      <c r="E1" s="278"/>
      <c r="F1" s="278"/>
      <c r="G1" s="278"/>
      <c r="H1" s="278"/>
      <c r="I1" s="278"/>
    </row>
    <row r="2" spans="1:9" ht="14.25" customHeight="1">
      <c r="A2" s="8"/>
      <c r="B2" s="55"/>
      <c r="C2" s="55"/>
      <c r="D2" s="12"/>
      <c r="E2" s="12"/>
      <c r="F2" s="55"/>
      <c r="G2" s="55"/>
      <c r="H2" s="55"/>
      <c r="I2" s="56" t="s">
        <v>63</v>
      </c>
    </row>
    <row r="3" spans="1:9" s="57" customFormat="1" ht="50.25" customHeight="1">
      <c r="A3" s="85" t="s">
        <v>35</v>
      </c>
      <c r="B3" s="85" t="s">
        <v>101</v>
      </c>
      <c r="C3" s="85" t="s">
        <v>452</v>
      </c>
      <c r="D3" s="85" t="s">
        <v>94</v>
      </c>
      <c r="E3" s="85" t="s">
        <v>44</v>
      </c>
      <c r="F3" s="85" t="s">
        <v>875</v>
      </c>
      <c r="G3" s="85" t="s">
        <v>45</v>
      </c>
      <c r="H3" s="85" t="s">
        <v>1131</v>
      </c>
      <c r="I3" s="85" t="s">
        <v>46</v>
      </c>
    </row>
    <row r="4" spans="1:9" s="60" customFormat="1" ht="22.5" customHeight="1">
      <c r="A4" s="58" t="s">
        <v>40</v>
      </c>
      <c r="B4" s="59"/>
      <c r="C4" s="59"/>
      <c r="D4" s="59"/>
      <c r="E4" s="59"/>
      <c r="F4" s="59"/>
      <c r="G4" s="59"/>
      <c r="H4" s="59"/>
      <c r="I4" s="59"/>
    </row>
    <row r="5" spans="1:9" s="60" customFormat="1" ht="22.5" customHeight="1">
      <c r="A5" s="61" t="s">
        <v>24</v>
      </c>
      <c r="B5" s="175">
        <v>1311952074</v>
      </c>
      <c r="C5" s="176" t="s">
        <v>235</v>
      </c>
      <c r="D5" s="177">
        <v>18414943</v>
      </c>
      <c r="E5" s="175">
        <v>1330367017</v>
      </c>
      <c r="F5" s="178">
        <v>0</v>
      </c>
      <c r="G5" s="179">
        <v>1330367017</v>
      </c>
      <c r="H5" s="179">
        <v>1300403906</v>
      </c>
      <c r="I5" s="177">
        <v>29963111</v>
      </c>
    </row>
    <row r="6" spans="1:9" s="60" customFormat="1" ht="22.5" customHeight="1">
      <c r="A6" s="61" t="s">
        <v>25</v>
      </c>
      <c r="B6" s="175">
        <v>168006952</v>
      </c>
      <c r="C6" s="176" t="s">
        <v>235</v>
      </c>
      <c r="D6" s="177">
        <v>28673654</v>
      </c>
      <c r="E6" s="175">
        <v>196680606</v>
      </c>
      <c r="F6" s="178">
        <v>0</v>
      </c>
      <c r="G6" s="179">
        <v>196680606</v>
      </c>
      <c r="H6" s="179">
        <v>210798858</v>
      </c>
      <c r="I6" s="177">
        <v>-14118252</v>
      </c>
    </row>
    <row r="7" spans="1:9" s="60" customFormat="1" ht="22.5" customHeight="1">
      <c r="A7" s="61" t="s">
        <v>26</v>
      </c>
      <c r="B7" s="175">
        <v>116475696</v>
      </c>
      <c r="C7" s="176" t="s">
        <v>235</v>
      </c>
      <c r="D7" s="177">
        <v>17015845</v>
      </c>
      <c r="E7" s="175">
        <v>133491541</v>
      </c>
      <c r="F7" s="178">
        <v>0</v>
      </c>
      <c r="G7" s="179">
        <v>133491541</v>
      </c>
      <c r="H7" s="179">
        <v>131207934</v>
      </c>
      <c r="I7" s="177">
        <v>2283607</v>
      </c>
    </row>
    <row r="8" spans="1:9" s="60" customFormat="1" ht="22.5" customHeight="1">
      <c r="A8" s="61" t="s">
        <v>27</v>
      </c>
      <c r="B8" s="175">
        <v>31830904</v>
      </c>
      <c r="C8" s="176" t="s">
        <v>235</v>
      </c>
      <c r="D8" s="177">
        <v>4998661</v>
      </c>
      <c r="E8" s="175">
        <v>36829565</v>
      </c>
      <c r="F8" s="178">
        <v>0</v>
      </c>
      <c r="G8" s="179">
        <v>36829565</v>
      </c>
      <c r="H8" s="179">
        <v>30769606</v>
      </c>
      <c r="I8" s="177">
        <v>6059959</v>
      </c>
    </row>
    <row r="9" spans="1:9" s="60" customFormat="1" ht="22.5" customHeight="1">
      <c r="A9" s="61" t="s">
        <v>28</v>
      </c>
      <c r="B9" s="175">
        <v>64359424</v>
      </c>
      <c r="C9" s="176" t="s">
        <v>235</v>
      </c>
      <c r="D9" s="177">
        <v>676766</v>
      </c>
      <c r="E9" s="175">
        <v>65036190</v>
      </c>
      <c r="F9" s="178">
        <v>0</v>
      </c>
      <c r="G9" s="179">
        <v>65036190</v>
      </c>
      <c r="H9" s="179">
        <v>66514923</v>
      </c>
      <c r="I9" s="177">
        <v>-1478733</v>
      </c>
    </row>
    <row r="10" spans="1:9" s="60" customFormat="1" ht="22.5" customHeight="1">
      <c r="A10" s="61" t="s">
        <v>29</v>
      </c>
      <c r="B10" s="175">
        <v>916726150</v>
      </c>
      <c r="C10" s="176" t="s">
        <v>235</v>
      </c>
      <c r="D10" s="177">
        <v>-84299320</v>
      </c>
      <c r="E10" s="175">
        <v>832426830</v>
      </c>
      <c r="F10" s="178">
        <v>0</v>
      </c>
      <c r="G10" s="179">
        <v>832426830</v>
      </c>
      <c r="H10" s="179">
        <v>694960427</v>
      </c>
      <c r="I10" s="177">
        <v>137466403</v>
      </c>
    </row>
    <row r="11" spans="1:9" s="60" customFormat="1" ht="22.5" customHeight="1">
      <c r="A11" s="61" t="s">
        <v>997</v>
      </c>
      <c r="B11" s="175">
        <v>443240800</v>
      </c>
      <c r="C11" s="176" t="s">
        <v>235</v>
      </c>
      <c r="D11" s="177">
        <v>14519451</v>
      </c>
      <c r="E11" s="175">
        <v>457760251</v>
      </c>
      <c r="F11" s="178">
        <v>0</v>
      </c>
      <c r="G11" s="179">
        <v>457760251</v>
      </c>
      <c r="H11" s="179">
        <v>442388256</v>
      </c>
      <c r="I11" s="177">
        <v>15371995</v>
      </c>
    </row>
    <row r="12" spans="1:9" ht="22.5" customHeight="1">
      <c r="A12" s="62" t="s">
        <v>38</v>
      </c>
      <c r="B12" s="91">
        <f t="shared" ref="B12:I12" si="0">SUM(B5:B11)</f>
        <v>3052592000</v>
      </c>
      <c r="C12" s="150" t="s">
        <v>235</v>
      </c>
      <c r="D12" s="152">
        <f t="shared" si="0"/>
        <v>0</v>
      </c>
      <c r="E12" s="91">
        <f t="shared" si="0"/>
        <v>3052592000</v>
      </c>
      <c r="F12" s="91">
        <f t="shared" si="0"/>
        <v>0</v>
      </c>
      <c r="G12" s="91">
        <f t="shared" si="0"/>
        <v>3052592000</v>
      </c>
      <c r="H12" s="91">
        <f t="shared" si="0"/>
        <v>2877043910</v>
      </c>
      <c r="I12" s="91">
        <f t="shared" si="0"/>
        <v>175548090</v>
      </c>
    </row>
    <row r="13" spans="1:9" ht="3" customHeight="1">
      <c r="A13" s="58"/>
      <c r="B13" s="92"/>
      <c r="C13" s="92"/>
      <c r="D13" s="92"/>
      <c r="E13" s="92"/>
      <c r="F13" s="92"/>
      <c r="G13" s="92"/>
      <c r="H13" s="92"/>
      <c r="I13" s="92"/>
    </row>
    <row r="14" spans="1:9" ht="22.5" customHeight="1">
      <c r="A14" s="62" t="s">
        <v>30</v>
      </c>
      <c r="B14" s="93">
        <v>571500000</v>
      </c>
      <c r="C14" s="151" t="s">
        <v>235</v>
      </c>
      <c r="D14" s="94">
        <v>0</v>
      </c>
      <c r="E14" s="93">
        <v>571500000</v>
      </c>
      <c r="F14" s="95">
        <v>276593577</v>
      </c>
      <c r="G14" s="93">
        <v>848093577</v>
      </c>
      <c r="H14" s="93">
        <v>476701208</v>
      </c>
      <c r="I14" s="94">
        <v>371392369</v>
      </c>
    </row>
    <row r="15" spans="1:9" ht="3" customHeight="1">
      <c r="A15" s="58"/>
      <c r="B15" s="96"/>
      <c r="C15" s="96"/>
      <c r="D15" s="97"/>
      <c r="E15" s="96"/>
      <c r="F15" s="96"/>
      <c r="G15" s="96"/>
      <c r="H15" s="96"/>
      <c r="I15" s="96"/>
    </row>
    <row r="16" spans="1:9" ht="22.5" customHeight="1">
      <c r="A16" s="62" t="s">
        <v>39</v>
      </c>
      <c r="B16" s="91">
        <f t="shared" ref="B16:I16" si="1">SUM(B12:B14)</f>
        <v>3624092000</v>
      </c>
      <c r="C16" s="150" t="s">
        <v>235</v>
      </c>
      <c r="D16" s="91">
        <f t="shared" si="1"/>
        <v>0</v>
      </c>
      <c r="E16" s="91">
        <f t="shared" si="1"/>
        <v>3624092000</v>
      </c>
      <c r="F16" s="91">
        <f t="shared" si="1"/>
        <v>276593577</v>
      </c>
      <c r="G16" s="91">
        <f t="shared" si="1"/>
        <v>3900685577</v>
      </c>
      <c r="H16" s="91">
        <f t="shared" si="1"/>
        <v>3353745118</v>
      </c>
      <c r="I16" s="91">
        <f t="shared" si="1"/>
        <v>546940459</v>
      </c>
    </row>
    <row r="17" spans="1:9" ht="18.75">
      <c r="A17" s="144"/>
      <c r="B17" s="63"/>
      <c r="C17" s="63"/>
      <c r="D17" s="286"/>
      <c r="E17" s="286"/>
      <c r="F17" s="286"/>
      <c r="G17" s="286"/>
      <c r="H17" s="164"/>
      <c r="I17" s="164"/>
    </row>
    <row r="18" spans="1:9" ht="16.5">
      <c r="A18" s="64"/>
    </row>
    <row r="19" spans="1:9" ht="18.75">
      <c r="B19" s="66"/>
      <c r="C19" s="66"/>
      <c r="D19" s="163"/>
      <c r="E19" s="163"/>
      <c r="F19" s="66"/>
      <c r="G19" s="66"/>
      <c r="H19" s="66"/>
      <c r="I19" s="66"/>
    </row>
  </sheetData>
  <mergeCells count="2">
    <mergeCell ref="D17:G17"/>
    <mergeCell ref="A1:I1"/>
  </mergeCells>
  <phoneticPr fontId="0" type="noConversion"/>
  <pageMargins left="0.28999999999999998" right="0.24" top="0.75" bottom="0.74" header="0.25" footer="0.5"/>
  <pageSetup paperSize="9" orientation="landscape" r:id="rId1"/>
  <headerFooter>
    <oddHeader>&amp;RKingdom of Bahrain
Consolidated Final Account
For The Year Ended 31 December 2013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22"/>
  <sheetViews>
    <sheetView showWhiteSpace="0" view="pageBreakPreview" zoomScaleNormal="100" zoomScaleSheetLayoutView="100" workbookViewId="0">
      <selection sqref="A1:G1"/>
    </sheetView>
  </sheetViews>
  <sheetFormatPr defaultRowHeight="12.75"/>
  <cols>
    <col min="1" max="1" width="39.28515625" customWidth="1"/>
    <col min="2" max="2" width="12.28515625" bestFit="1" customWidth="1"/>
    <col min="3" max="3" width="6.7109375" customWidth="1"/>
    <col min="4" max="4" width="10.42578125" bestFit="1" customWidth="1"/>
    <col min="5" max="5" width="12" bestFit="1" customWidth="1"/>
    <col min="6" max="6" width="8.5703125" customWidth="1"/>
    <col min="7" max="7" width="12" bestFit="1" customWidth="1"/>
  </cols>
  <sheetData>
    <row r="1" spans="1:7" ht="21.75" customHeight="1">
      <c r="A1" s="277" t="s">
        <v>15</v>
      </c>
      <c r="B1" s="287"/>
      <c r="C1" s="287"/>
      <c r="D1" s="287"/>
      <c r="E1" s="287"/>
      <c r="F1" s="287"/>
      <c r="G1" s="288"/>
    </row>
    <row r="2" spans="1:7" ht="15" customHeight="1">
      <c r="G2" s="56" t="s">
        <v>63</v>
      </c>
    </row>
    <row r="3" spans="1:7" ht="76.5">
      <c r="A3" s="87" t="s">
        <v>1007</v>
      </c>
      <c r="B3" s="87" t="s">
        <v>107</v>
      </c>
      <c r="C3" s="87" t="s">
        <v>452</v>
      </c>
      <c r="D3" s="87" t="s">
        <v>83</v>
      </c>
      <c r="E3" s="87" t="s">
        <v>44</v>
      </c>
      <c r="F3" s="87" t="s">
        <v>1140</v>
      </c>
      <c r="G3" s="87" t="s">
        <v>45</v>
      </c>
    </row>
    <row r="4" spans="1:7">
      <c r="A4" s="19"/>
      <c r="B4" s="19"/>
      <c r="C4" s="18"/>
      <c r="D4" s="18"/>
      <c r="E4" s="18"/>
      <c r="F4" s="67"/>
      <c r="G4" s="19"/>
    </row>
    <row r="5" spans="1:7" s="195" customFormat="1" ht="18" customHeight="1">
      <c r="A5" s="194" t="s">
        <v>65</v>
      </c>
      <c r="B5" s="180">
        <f t="shared" ref="B5:G5" si="0">SUM(B6:B25)</f>
        <v>1009150000</v>
      </c>
      <c r="C5" s="180">
        <f t="shared" si="0"/>
        <v>0</v>
      </c>
      <c r="D5" s="180">
        <f t="shared" si="0"/>
        <v>30993774</v>
      </c>
      <c r="E5" s="180">
        <f t="shared" si="0"/>
        <v>1040143774</v>
      </c>
      <c r="F5" s="180">
        <f t="shared" si="0"/>
        <v>0</v>
      </c>
      <c r="G5" s="180">
        <f t="shared" si="0"/>
        <v>1040143774</v>
      </c>
    </row>
    <row r="6" spans="1:7">
      <c r="A6" s="188" t="s">
        <v>482</v>
      </c>
      <c r="B6" s="181">
        <v>18151000</v>
      </c>
      <c r="C6" s="182">
        <v>0</v>
      </c>
      <c r="D6" s="182">
        <v>0</v>
      </c>
      <c r="E6" s="181">
        <f t="shared" ref="E6:E25" si="1">SUM(B6:D6)</f>
        <v>18151000</v>
      </c>
      <c r="F6" s="182">
        <v>0</v>
      </c>
      <c r="G6" s="181">
        <f t="shared" ref="G6:G21" si="2">E6+F6</f>
        <v>18151000</v>
      </c>
    </row>
    <row r="7" spans="1:7">
      <c r="A7" s="161" t="s">
        <v>1016</v>
      </c>
      <c r="B7" s="181">
        <v>2000000</v>
      </c>
      <c r="C7" s="182">
        <v>0</v>
      </c>
      <c r="D7" s="182">
        <v>0</v>
      </c>
      <c r="E7" s="181">
        <f t="shared" si="1"/>
        <v>2000000</v>
      </c>
      <c r="F7" s="182">
        <v>0</v>
      </c>
      <c r="G7" s="181">
        <f t="shared" si="2"/>
        <v>2000000</v>
      </c>
    </row>
    <row r="8" spans="1:7">
      <c r="A8" s="188" t="s">
        <v>1023</v>
      </c>
      <c r="B8" s="181">
        <v>723000</v>
      </c>
      <c r="C8" s="182">
        <v>0</v>
      </c>
      <c r="D8" s="181">
        <v>337183</v>
      </c>
      <c r="E8" s="181">
        <f t="shared" si="1"/>
        <v>1060183</v>
      </c>
      <c r="F8" s="182">
        <v>0</v>
      </c>
      <c r="G8" s="181">
        <f t="shared" si="2"/>
        <v>1060183</v>
      </c>
    </row>
    <row r="9" spans="1:7">
      <c r="A9" s="188" t="s">
        <v>229</v>
      </c>
      <c r="B9" s="181">
        <v>3523000</v>
      </c>
      <c r="C9" s="182">
        <v>0</v>
      </c>
      <c r="D9" s="181">
        <v>39940</v>
      </c>
      <c r="E9" s="181">
        <f>SUM(B9:D9)</f>
        <v>3562940</v>
      </c>
      <c r="F9" s="182">
        <v>0</v>
      </c>
      <c r="G9" s="181">
        <f>E9+F9</f>
        <v>3562940</v>
      </c>
    </row>
    <row r="10" spans="1:7">
      <c r="A10" s="188" t="s">
        <v>938</v>
      </c>
      <c r="B10" s="181">
        <v>359000</v>
      </c>
      <c r="C10" s="182">
        <v>0</v>
      </c>
      <c r="D10" s="182">
        <v>0</v>
      </c>
      <c r="E10" s="181">
        <f t="shared" si="1"/>
        <v>359000</v>
      </c>
      <c r="F10" s="182">
        <v>0</v>
      </c>
      <c r="G10" s="181">
        <f t="shared" si="2"/>
        <v>359000</v>
      </c>
    </row>
    <row r="11" spans="1:7">
      <c r="A11" s="188" t="s">
        <v>66</v>
      </c>
      <c r="B11" s="181">
        <v>464970000</v>
      </c>
      <c r="C11" s="182">
        <v>0</v>
      </c>
      <c r="D11" s="181">
        <v>127894</v>
      </c>
      <c r="E11" s="181">
        <f t="shared" si="1"/>
        <v>465097894</v>
      </c>
      <c r="F11" s="182">
        <v>0</v>
      </c>
      <c r="G11" s="181">
        <f t="shared" si="2"/>
        <v>465097894</v>
      </c>
    </row>
    <row r="12" spans="1:7">
      <c r="A12" s="188" t="s">
        <v>47</v>
      </c>
      <c r="B12" s="181">
        <v>330000000</v>
      </c>
      <c r="C12" s="182">
        <v>0</v>
      </c>
      <c r="D12" s="182">
        <v>0</v>
      </c>
      <c r="E12" s="181">
        <f t="shared" si="1"/>
        <v>330000000</v>
      </c>
      <c r="F12" s="182">
        <v>0</v>
      </c>
      <c r="G12" s="181">
        <f t="shared" si="2"/>
        <v>330000000</v>
      </c>
    </row>
    <row r="13" spans="1:7">
      <c r="A13" s="188" t="s">
        <v>453</v>
      </c>
      <c r="B13" s="181">
        <v>16005000</v>
      </c>
      <c r="C13" s="182">
        <v>0</v>
      </c>
      <c r="D13" s="182">
        <v>0</v>
      </c>
      <c r="E13" s="181">
        <f t="shared" si="1"/>
        <v>16005000</v>
      </c>
      <c r="F13" s="182">
        <v>0</v>
      </c>
      <c r="G13" s="181">
        <f t="shared" si="2"/>
        <v>16005000</v>
      </c>
    </row>
    <row r="14" spans="1:7">
      <c r="A14" s="188" t="s">
        <v>84</v>
      </c>
      <c r="B14" s="181">
        <v>25000000</v>
      </c>
      <c r="C14" s="182">
        <v>0</v>
      </c>
      <c r="D14" s="181">
        <v>7200000</v>
      </c>
      <c r="E14" s="181">
        <f t="shared" si="1"/>
        <v>32200000</v>
      </c>
      <c r="F14" s="182">
        <v>0</v>
      </c>
      <c r="G14" s="181">
        <f t="shared" si="2"/>
        <v>32200000</v>
      </c>
    </row>
    <row r="15" spans="1:7">
      <c r="A15" s="188" t="s">
        <v>102</v>
      </c>
      <c r="B15" s="181">
        <v>34200000</v>
      </c>
      <c r="C15" s="182">
        <v>0</v>
      </c>
      <c r="D15" s="181">
        <v>6000000</v>
      </c>
      <c r="E15" s="181">
        <f t="shared" si="1"/>
        <v>40200000</v>
      </c>
      <c r="F15" s="182">
        <v>0</v>
      </c>
      <c r="G15" s="181">
        <f t="shared" si="2"/>
        <v>40200000</v>
      </c>
    </row>
    <row r="16" spans="1:7">
      <c r="A16" s="188" t="s">
        <v>236</v>
      </c>
      <c r="B16" s="181">
        <v>2375000</v>
      </c>
      <c r="C16" s="182">
        <v>0</v>
      </c>
      <c r="D16" s="182">
        <v>0</v>
      </c>
      <c r="E16" s="181">
        <f t="shared" si="1"/>
        <v>2375000</v>
      </c>
      <c r="F16" s="182">
        <v>0</v>
      </c>
      <c r="G16" s="181">
        <f t="shared" si="2"/>
        <v>2375000</v>
      </c>
    </row>
    <row r="17" spans="1:7">
      <c r="A17" s="188" t="s">
        <v>49</v>
      </c>
      <c r="B17" s="181">
        <v>30246000</v>
      </c>
      <c r="C17" s="182">
        <v>0</v>
      </c>
      <c r="D17" s="181">
        <v>4776820</v>
      </c>
      <c r="E17" s="181">
        <f t="shared" si="1"/>
        <v>35022820</v>
      </c>
      <c r="F17" s="182">
        <v>0</v>
      </c>
      <c r="G17" s="181">
        <f t="shared" si="2"/>
        <v>35022820</v>
      </c>
    </row>
    <row r="18" spans="1:7">
      <c r="A18" s="188" t="s">
        <v>1001</v>
      </c>
      <c r="B18" s="181">
        <v>12794000</v>
      </c>
      <c r="C18" s="182">
        <v>0</v>
      </c>
      <c r="D18" s="181">
        <v>2174658</v>
      </c>
      <c r="E18" s="181">
        <f t="shared" si="1"/>
        <v>14968658</v>
      </c>
      <c r="F18" s="182">
        <v>0</v>
      </c>
      <c r="G18" s="181">
        <f t="shared" si="2"/>
        <v>14968658</v>
      </c>
    </row>
    <row r="19" spans="1:7">
      <c r="A19" s="188" t="s">
        <v>60</v>
      </c>
      <c r="B19" s="181">
        <v>1684000</v>
      </c>
      <c r="C19" s="182">
        <v>0</v>
      </c>
      <c r="D19" s="182">
        <v>0</v>
      </c>
      <c r="E19" s="181">
        <f t="shared" si="1"/>
        <v>1684000</v>
      </c>
      <c r="F19" s="182">
        <v>0</v>
      </c>
      <c r="G19" s="181">
        <f t="shared" si="2"/>
        <v>1684000</v>
      </c>
    </row>
    <row r="20" spans="1:7">
      <c r="A20" s="188" t="s">
        <v>56</v>
      </c>
      <c r="B20" s="181">
        <v>5085000</v>
      </c>
      <c r="C20" s="182">
        <v>0</v>
      </c>
      <c r="D20" s="181">
        <v>771403</v>
      </c>
      <c r="E20" s="181">
        <f t="shared" si="1"/>
        <v>5856403</v>
      </c>
      <c r="F20" s="182">
        <v>0</v>
      </c>
      <c r="G20" s="181">
        <f t="shared" si="2"/>
        <v>5856403</v>
      </c>
    </row>
    <row r="21" spans="1:7">
      <c r="A21" s="188" t="s">
        <v>93</v>
      </c>
      <c r="B21" s="181">
        <v>8725000</v>
      </c>
      <c r="C21" s="182">
        <v>0</v>
      </c>
      <c r="D21" s="182">
        <v>0</v>
      </c>
      <c r="E21" s="181">
        <f t="shared" si="1"/>
        <v>8725000</v>
      </c>
      <c r="F21" s="182">
        <v>0</v>
      </c>
      <c r="G21" s="181">
        <f t="shared" si="2"/>
        <v>8725000</v>
      </c>
    </row>
    <row r="22" spans="1:7">
      <c r="A22" s="188" t="s">
        <v>112</v>
      </c>
      <c r="B22" s="181">
        <v>4000000</v>
      </c>
      <c r="C22" s="182">
        <v>0</v>
      </c>
      <c r="D22" s="181">
        <v>51433</v>
      </c>
      <c r="E22" s="181">
        <f>SUM(B22:D22)</f>
        <v>4051433</v>
      </c>
      <c r="F22" s="182">
        <v>0</v>
      </c>
      <c r="G22" s="181">
        <f>E22+F22</f>
        <v>4051433</v>
      </c>
    </row>
    <row r="23" spans="1:7">
      <c r="A23" s="188" t="s">
        <v>67</v>
      </c>
      <c r="B23" s="181">
        <v>6030000</v>
      </c>
      <c r="C23" s="182">
        <v>0</v>
      </c>
      <c r="D23" s="181">
        <v>96697</v>
      </c>
      <c r="E23" s="181">
        <f t="shared" si="1"/>
        <v>6126697</v>
      </c>
      <c r="F23" s="182">
        <v>0</v>
      </c>
      <c r="G23" s="181">
        <f>E23+F23</f>
        <v>6126697</v>
      </c>
    </row>
    <row r="24" spans="1:7">
      <c r="A24" s="189" t="s">
        <v>1017</v>
      </c>
      <c r="B24" s="181">
        <v>8280000</v>
      </c>
      <c r="C24" s="182">
        <v>0</v>
      </c>
      <c r="D24" s="181">
        <v>1983368</v>
      </c>
      <c r="E24" s="181">
        <f t="shared" si="1"/>
        <v>10263368</v>
      </c>
      <c r="F24" s="182">
        <v>0</v>
      </c>
      <c r="G24" s="181">
        <f>E24+F24</f>
        <v>10263368</v>
      </c>
    </row>
    <row r="25" spans="1:7">
      <c r="A25" s="188" t="s">
        <v>455</v>
      </c>
      <c r="B25" s="181">
        <v>35000000</v>
      </c>
      <c r="C25" s="182">
        <v>0</v>
      </c>
      <c r="D25" s="181">
        <v>7434378</v>
      </c>
      <c r="E25" s="181">
        <f t="shared" si="1"/>
        <v>42434378</v>
      </c>
      <c r="F25" s="182">
        <v>0</v>
      </c>
      <c r="G25" s="181">
        <f>E25+F25</f>
        <v>42434378</v>
      </c>
    </row>
    <row r="26" spans="1:7" s="195" customFormat="1" ht="18" customHeight="1">
      <c r="A26" s="196" t="s">
        <v>104</v>
      </c>
      <c r="B26" s="180">
        <f>SUM(B27:B36)</f>
        <v>624172000</v>
      </c>
      <c r="C26" s="180">
        <f t="shared" ref="C26:G26" si="3">SUM(C27:C36)</f>
        <v>0</v>
      </c>
      <c r="D26" s="180">
        <f t="shared" si="3"/>
        <v>44202010</v>
      </c>
      <c r="E26" s="180">
        <f t="shared" si="3"/>
        <v>668374010</v>
      </c>
      <c r="F26" s="180">
        <f t="shared" si="3"/>
        <v>0</v>
      </c>
      <c r="G26" s="180">
        <f t="shared" si="3"/>
        <v>668374010</v>
      </c>
    </row>
    <row r="27" spans="1:7">
      <c r="A27" s="188" t="s">
        <v>1002</v>
      </c>
      <c r="B27" s="181">
        <v>7535000</v>
      </c>
      <c r="C27" s="182">
        <v>0</v>
      </c>
      <c r="D27" s="181">
        <v>1378299</v>
      </c>
      <c r="E27" s="181">
        <f t="shared" ref="E27:E36" si="4">SUM(B27:D27)</f>
        <v>8913299</v>
      </c>
      <c r="F27" s="182">
        <v>0</v>
      </c>
      <c r="G27" s="181">
        <f t="shared" ref="G27:G36" si="5">E27+F27</f>
        <v>8913299</v>
      </c>
    </row>
    <row r="28" spans="1:7">
      <c r="A28" s="190" t="s">
        <v>994</v>
      </c>
      <c r="B28" s="181">
        <v>19154000</v>
      </c>
      <c r="C28" s="182">
        <v>0</v>
      </c>
      <c r="D28" s="181">
        <v>3750000</v>
      </c>
      <c r="E28" s="181">
        <f t="shared" si="4"/>
        <v>22904000</v>
      </c>
      <c r="F28" s="182">
        <v>0</v>
      </c>
      <c r="G28" s="181">
        <f t="shared" si="5"/>
        <v>22904000</v>
      </c>
    </row>
    <row r="29" spans="1:7">
      <c r="A29" s="188" t="s">
        <v>68</v>
      </c>
      <c r="B29" s="181">
        <v>325100000</v>
      </c>
      <c r="C29" s="182">
        <v>0</v>
      </c>
      <c r="D29" s="182">
        <v>0</v>
      </c>
      <c r="E29" s="181">
        <f t="shared" si="4"/>
        <v>325100000</v>
      </c>
      <c r="F29" s="182">
        <v>0</v>
      </c>
      <c r="G29" s="181">
        <f t="shared" si="5"/>
        <v>325100000</v>
      </c>
    </row>
    <row r="30" spans="1:7">
      <c r="A30" s="188" t="s">
        <v>51</v>
      </c>
      <c r="B30" s="181">
        <v>213912000</v>
      </c>
      <c r="C30" s="182">
        <v>0</v>
      </c>
      <c r="D30" s="181">
        <v>35863333</v>
      </c>
      <c r="E30" s="181">
        <f t="shared" si="4"/>
        <v>249775333</v>
      </c>
      <c r="F30" s="182">
        <v>0</v>
      </c>
      <c r="G30" s="181">
        <f t="shared" si="5"/>
        <v>249775333</v>
      </c>
    </row>
    <row r="31" spans="1:7">
      <c r="A31" s="188" t="s">
        <v>85</v>
      </c>
      <c r="B31" s="181">
        <v>6067000</v>
      </c>
      <c r="C31" s="182">
        <v>0</v>
      </c>
      <c r="D31" s="181">
        <v>97974</v>
      </c>
      <c r="E31" s="181">
        <f t="shared" si="4"/>
        <v>6164974</v>
      </c>
      <c r="F31" s="182">
        <v>0</v>
      </c>
      <c r="G31" s="181">
        <f t="shared" si="5"/>
        <v>6164974</v>
      </c>
    </row>
    <row r="32" spans="1:7">
      <c r="A32" s="188" t="s">
        <v>87</v>
      </c>
      <c r="B32" s="181">
        <v>24000000</v>
      </c>
      <c r="C32" s="182">
        <v>0</v>
      </c>
      <c r="D32" s="181">
        <v>2712404</v>
      </c>
      <c r="E32" s="181">
        <f t="shared" si="4"/>
        <v>26712404</v>
      </c>
      <c r="F32" s="182">
        <v>0</v>
      </c>
      <c r="G32" s="181">
        <f t="shared" si="5"/>
        <v>26712404</v>
      </c>
    </row>
    <row r="33" spans="1:7">
      <c r="A33" s="188" t="s">
        <v>1003</v>
      </c>
      <c r="B33" s="181">
        <v>13093000</v>
      </c>
      <c r="C33" s="182">
        <v>0</v>
      </c>
      <c r="D33" s="182">
        <v>0</v>
      </c>
      <c r="E33" s="181">
        <f t="shared" si="4"/>
        <v>13093000</v>
      </c>
      <c r="F33" s="182">
        <v>0</v>
      </c>
      <c r="G33" s="181">
        <f t="shared" si="5"/>
        <v>13093000</v>
      </c>
    </row>
    <row r="34" spans="1:7">
      <c r="A34" s="190" t="s">
        <v>888</v>
      </c>
      <c r="B34" s="181">
        <v>13011000</v>
      </c>
      <c r="C34" s="182">
        <v>0</v>
      </c>
      <c r="D34" s="182">
        <v>0</v>
      </c>
      <c r="E34" s="181">
        <f t="shared" si="4"/>
        <v>13011000</v>
      </c>
      <c r="F34" s="182">
        <v>0</v>
      </c>
      <c r="G34" s="181">
        <f t="shared" si="5"/>
        <v>13011000</v>
      </c>
    </row>
    <row r="35" spans="1:7">
      <c r="A35" s="190" t="s">
        <v>937</v>
      </c>
      <c r="B35" s="181">
        <v>300000</v>
      </c>
      <c r="C35" s="182">
        <v>0</v>
      </c>
      <c r="D35" s="181">
        <v>400000</v>
      </c>
      <c r="E35" s="181">
        <f t="shared" si="4"/>
        <v>700000</v>
      </c>
      <c r="F35" s="182">
        <v>0</v>
      </c>
      <c r="G35" s="181">
        <f t="shared" si="5"/>
        <v>700000</v>
      </c>
    </row>
    <row r="36" spans="1:7">
      <c r="A36" s="190" t="s">
        <v>1004</v>
      </c>
      <c r="B36" s="181">
        <v>2000000</v>
      </c>
      <c r="C36" s="182">
        <v>0</v>
      </c>
      <c r="D36" s="182">
        <v>0</v>
      </c>
      <c r="E36" s="181">
        <f t="shared" si="4"/>
        <v>2000000</v>
      </c>
      <c r="F36" s="182">
        <v>0</v>
      </c>
      <c r="G36" s="181">
        <f t="shared" si="5"/>
        <v>2000000</v>
      </c>
    </row>
    <row r="37" spans="1:7" s="195" customFormat="1" ht="18" customHeight="1">
      <c r="A37" s="196" t="s">
        <v>105</v>
      </c>
      <c r="B37" s="180">
        <f t="shared" ref="B37:G37" si="6">SUM(B38:B40)</f>
        <v>22713000</v>
      </c>
      <c r="C37" s="180">
        <f t="shared" si="6"/>
        <v>0</v>
      </c>
      <c r="D37" s="180">
        <f t="shared" si="6"/>
        <v>67000</v>
      </c>
      <c r="E37" s="180">
        <f t="shared" si="6"/>
        <v>22780000</v>
      </c>
      <c r="F37" s="180">
        <f t="shared" si="6"/>
        <v>0</v>
      </c>
      <c r="G37" s="180">
        <f t="shared" si="6"/>
        <v>22780000</v>
      </c>
    </row>
    <row r="38" spans="1:7">
      <c r="A38" s="188" t="s">
        <v>58</v>
      </c>
      <c r="B38" s="181">
        <v>11723000</v>
      </c>
      <c r="C38" s="182">
        <v>0</v>
      </c>
      <c r="D38" s="182">
        <v>0</v>
      </c>
      <c r="E38" s="181">
        <f>SUM(B38:D38)</f>
        <v>11723000</v>
      </c>
      <c r="F38" s="182">
        <v>0</v>
      </c>
      <c r="G38" s="181">
        <f>E38+F38</f>
        <v>11723000</v>
      </c>
    </row>
    <row r="39" spans="1:7">
      <c r="A39" s="188" t="s">
        <v>53</v>
      </c>
      <c r="B39" s="181">
        <v>2652000</v>
      </c>
      <c r="C39" s="182">
        <v>0</v>
      </c>
      <c r="D39" s="181">
        <v>67000</v>
      </c>
      <c r="E39" s="181">
        <f>SUM(B39:D39)</f>
        <v>2719000</v>
      </c>
      <c r="F39" s="182">
        <v>0</v>
      </c>
      <c r="G39" s="181">
        <f>E39+F39</f>
        <v>2719000</v>
      </c>
    </row>
    <row r="40" spans="1:7">
      <c r="A40" s="188" t="s">
        <v>57</v>
      </c>
      <c r="B40" s="181">
        <v>8338000</v>
      </c>
      <c r="C40" s="182">
        <v>0</v>
      </c>
      <c r="D40" s="182">
        <v>0</v>
      </c>
      <c r="E40" s="181">
        <f>SUM(B40:D40)</f>
        <v>8338000</v>
      </c>
      <c r="F40" s="182">
        <v>0</v>
      </c>
      <c r="G40" s="181">
        <f>E40+F40</f>
        <v>8338000</v>
      </c>
    </row>
    <row r="41" spans="1:7" s="195" customFormat="1" ht="18" customHeight="1">
      <c r="A41" s="196" t="s">
        <v>70</v>
      </c>
      <c r="B41" s="180">
        <f t="shared" ref="B41:G41" si="7">SUM(B42:B47)</f>
        <v>415448000</v>
      </c>
      <c r="C41" s="180">
        <f t="shared" si="7"/>
        <v>0</v>
      </c>
      <c r="D41" s="180">
        <f t="shared" si="7"/>
        <v>1060593</v>
      </c>
      <c r="E41" s="180">
        <f t="shared" si="7"/>
        <v>416508593</v>
      </c>
      <c r="F41" s="180">
        <f t="shared" si="7"/>
        <v>0</v>
      </c>
      <c r="G41" s="180">
        <f t="shared" si="7"/>
        <v>416508593</v>
      </c>
    </row>
    <row r="42" spans="1:7">
      <c r="A42" s="188" t="s">
        <v>231</v>
      </c>
      <c r="B42" s="181">
        <v>5000000</v>
      </c>
      <c r="C42" s="182">
        <v>0</v>
      </c>
      <c r="D42" s="181">
        <v>360542</v>
      </c>
      <c r="E42" s="181">
        <f t="shared" ref="E42:E45" si="8">SUM(B42:D42)</f>
        <v>5360542</v>
      </c>
      <c r="F42" s="183">
        <v>0</v>
      </c>
      <c r="G42" s="181">
        <f t="shared" ref="G42:G45" si="9">E42+F42</f>
        <v>5360542</v>
      </c>
    </row>
    <row r="43" spans="1:7">
      <c r="A43" s="188" t="s">
        <v>232</v>
      </c>
      <c r="B43" s="181">
        <v>29938000</v>
      </c>
      <c r="C43" s="182">
        <v>0</v>
      </c>
      <c r="D43" s="181">
        <v>565971</v>
      </c>
      <c r="E43" s="181">
        <f t="shared" si="8"/>
        <v>30503971</v>
      </c>
      <c r="F43" s="182">
        <v>0</v>
      </c>
      <c r="G43" s="181">
        <f t="shared" si="9"/>
        <v>30503971</v>
      </c>
    </row>
    <row r="44" spans="1:7">
      <c r="A44" s="190" t="s">
        <v>1005</v>
      </c>
      <c r="B44" s="181">
        <v>300000</v>
      </c>
      <c r="C44" s="182">
        <v>0</v>
      </c>
      <c r="D44" s="182">
        <v>0</v>
      </c>
      <c r="E44" s="181">
        <f t="shared" si="8"/>
        <v>300000</v>
      </c>
      <c r="F44" s="182">
        <v>0</v>
      </c>
      <c r="G44" s="181">
        <f t="shared" si="9"/>
        <v>300000</v>
      </c>
    </row>
    <row r="45" spans="1:7">
      <c r="A45" s="188" t="s">
        <v>870</v>
      </c>
      <c r="B45" s="181">
        <v>350000000</v>
      </c>
      <c r="C45" s="182">
        <v>0</v>
      </c>
      <c r="D45" s="182">
        <v>0</v>
      </c>
      <c r="E45" s="181">
        <f t="shared" si="8"/>
        <v>350000000</v>
      </c>
      <c r="F45" s="182">
        <v>0</v>
      </c>
      <c r="G45" s="181">
        <f t="shared" si="9"/>
        <v>350000000</v>
      </c>
    </row>
    <row r="46" spans="1:7">
      <c r="A46" s="188" t="s">
        <v>52</v>
      </c>
      <c r="B46" s="181">
        <v>29910000</v>
      </c>
      <c r="C46" s="182">
        <v>0</v>
      </c>
      <c r="D46" s="182">
        <v>0</v>
      </c>
      <c r="E46" s="181">
        <f>SUM(B46:D46)</f>
        <v>29910000</v>
      </c>
      <c r="F46" s="182">
        <v>0</v>
      </c>
      <c r="G46" s="181">
        <f>E46+F46</f>
        <v>29910000</v>
      </c>
    </row>
    <row r="47" spans="1:7">
      <c r="A47" s="189" t="s">
        <v>1018</v>
      </c>
      <c r="B47" s="181">
        <v>300000</v>
      </c>
      <c r="C47" s="182">
        <v>0</v>
      </c>
      <c r="D47" s="181">
        <v>134080</v>
      </c>
      <c r="E47" s="181">
        <f>SUM(B47:D47)</f>
        <v>434080</v>
      </c>
      <c r="F47" s="182">
        <v>0</v>
      </c>
      <c r="G47" s="181">
        <f>E47+F47</f>
        <v>434080</v>
      </c>
    </row>
    <row r="48" spans="1:7" s="195" customFormat="1" ht="18" customHeight="1">
      <c r="A48" s="196" t="s">
        <v>71</v>
      </c>
      <c r="B48" s="180">
        <f t="shared" ref="B48:G48" si="10">SUM(B49:B54)</f>
        <v>34822000</v>
      </c>
      <c r="C48" s="180">
        <f t="shared" si="10"/>
        <v>0</v>
      </c>
      <c r="D48" s="180">
        <f t="shared" si="10"/>
        <v>8583612</v>
      </c>
      <c r="E48" s="180">
        <f t="shared" si="10"/>
        <v>43405612</v>
      </c>
      <c r="F48" s="180">
        <f t="shared" si="10"/>
        <v>0</v>
      </c>
      <c r="G48" s="180">
        <f t="shared" si="10"/>
        <v>43405612</v>
      </c>
    </row>
    <row r="49" spans="1:7" ht="23.25" customHeight="1">
      <c r="A49" s="191" t="s">
        <v>1006</v>
      </c>
      <c r="B49" s="181">
        <v>11744000</v>
      </c>
      <c r="C49" s="182">
        <v>0</v>
      </c>
      <c r="D49" s="181">
        <v>6000000</v>
      </c>
      <c r="E49" s="181">
        <f t="shared" ref="E49:E54" si="11">SUM(B49:D49)</f>
        <v>17744000</v>
      </c>
      <c r="F49" s="182">
        <v>0</v>
      </c>
      <c r="G49" s="181">
        <f t="shared" ref="G49:G54" si="12">E49+F49</f>
        <v>17744000</v>
      </c>
    </row>
    <row r="50" spans="1:7">
      <c r="A50" s="189" t="s">
        <v>967</v>
      </c>
      <c r="B50" s="181">
        <v>1452000</v>
      </c>
      <c r="C50" s="182">
        <v>0</v>
      </c>
      <c r="D50" s="182">
        <v>0</v>
      </c>
      <c r="E50" s="181">
        <f t="shared" si="11"/>
        <v>1452000</v>
      </c>
      <c r="F50" s="182">
        <v>0</v>
      </c>
      <c r="G50" s="181">
        <f t="shared" si="12"/>
        <v>1452000</v>
      </c>
    </row>
    <row r="51" spans="1:7">
      <c r="A51" s="188" t="s">
        <v>993</v>
      </c>
      <c r="B51" s="181">
        <v>4428000</v>
      </c>
      <c r="C51" s="182">
        <v>0</v>
      </c>
      <c r="D51" s="181">
        <v>2465974</v>
      </c>
      <c r="E51" s="181">
        <f t="shared" si="11"/>
        <v>6893974</v>
      </c>
      <c r="F51" s="182">
        <v>0</v>
      </c>
      <c r="G51" s="181">
        <f t="shared" si="12"/>
        <v>6893974</v>
      </c>
    </row>
    <row r="52" spans="1:7">
      <c r="A52" s="188" t="s">
        <v>72</v>
      </c>
      <c r="B52" s="181">
        <v>14700000</v>
      </c>
      <c r="C52" s="182">
        <v>0</v>
      </c>
      <c r="D52" s="181">
        <v>78</v>
      </c>
      <c r="E52" s="181">
        <f t="shared" si="11"/>
        <v>14700078</v>
      </c>
      <c r="F52" s="182">
        <v>0</v>
      </c>
      <c r="G52" s="181">
        <f t="shared" si="12"/>
        <v>14700078</v>
      </c>
    </row>
    <row r="53" spans="1:7">
      <c r="A53" s="188" t="s">
        <v>61</v>
      </c>
      <c r="B53" s="181">
        <v>1450000</v>
      </c>
      <c r="C53" s="182">
        <v>0</v>
      </c>
      <c r="D53" s="181">
        <v>41000</v>
      </c>
      <c r="E53" s="181">
        <f t="shared" si="11"/>
        <v>1491000</v>
      </c>
      <c r="F53" s="182">
        <v>0</v>
      </c>
      <c r="G53" s="181">
        <f t="shared" si="12"/>
        <v>1491000</v>
      </c>
    </row>
    <row r="54" spans="1:7">
      <c r="A54" s="188" t="s">
        <v>454</v>
      </c>
      <c r="B54" s="181">
        <v>1048000</v>
      </c>
      <c r="C54" s="182">
        <v>0</v>
      </c>
      <c r="D54" s="181">
        <v>76560</v>
      </c>
      <c r="E54" s="181">
        <f t="shared" si="11"/>
        <v>1124560</v>
      </c>
      <c r="F54" s="182">
        <v>0</v>
      </c>
      <c r="G54" s="181">
        <f t="shared" si="12"/>
        <v>1124560</v>
      </c>
    </row>
    <row r="55" spans="1:7" s="195" customFormat="1" ht="18" customHeight="1">
      <c r="A55" s="196" t="s">
        <v>106</v>
      </c>
      <c r="B55" s="180">
        <f t="shared" ref="B55:G55" si="13">B56+B97</f>
        <v>946287000</v>
      </c>
      <c r="C55" s="180">
        <f t="shared" si="13"/>
        <v>0</v>
      </c>
      <c r="D55" s="180">
        <f t="shared" si="13"/>
        <v>-84906989</v>
      </c>
      <c r="E55" s="180">
        <f t="shared" si="13"/>
        <v>861380011</v>
      </c>
      <c r="F55" s="180">
        <f t="shared" si="13"/>
        <v>0</v>
      </c>
      <c r="G55" s="180">
        <f t="shared" si="13"/>
        <v>861380011</v>
      </c>
    </row>
    <row r="56" spans="1:7">
      <c r="A56" s="192" t="s">
        <v>88</v>
      </c>
      <c r="B56" s="184">
        <f t="shared" ref="B56:G56" si="14">SUM(B57:B96)</f>
        <v>263101000</v>
      </c>
      <c r="C56" s="184">
        <f t="shared" si="14"/>
        <v>0</v>
      </c>
      <c r="D56" s="184">
        <f t="shared" si="14"/>
        <v>8503440</v>
      </c>
      <c r="E56" s="184">
        <f t="shared" si="14"/>
        <v>271604440</v>
      </c>
      <c r="F56" s="184">
        <f t="shared" si="14"/>
        <v>0</v>
      </c>
      <c r="G56" s="184">
        <f t="shared" si="14"/>
        <v>271604440</v>
      </c>
    </row>
    <row r="57" spans="1:7">
      <c r="A57" s="188" t="s">
        <v>73</v>
      </c>
      <c r="B57" s="181">
        <v>612000</v>
      </c>
      <c r="C57" s="182">
        <v>0</v>
      </c>
      <c r="D57" s="182">
        <v>0</v>
      </c>
      <c r="E57" s="181">
        <f t="shared" ref="E57:E81" si="15">SUM(B57:D57)</f>
        <v>612000</v>
      </c>
      <c r="F57" s="182">
        <v>0</v>
      </c>
      <c r="G57" s="181">
        <f t="shared" ref="G57:G81" si="16">E57+F57</f>
        <v>612000</v>
      </c>
    </row>
    <row r="58" spans="1:7">
      <c r="A58" s="188" t="s">
        <v>74</v>
      </c>
      <c r="B58" s="181">
        <v>2361000</v>
      </c>
      <c r="C58" s="182">
        <v>0</v>
      </c>
      <c r="D58" s="181">
        <v>180005</v>
      </c>
      <c r="E58" s="181">
        <f t="shared" si="15"/>
        <v>2541005</v>
      </c>
      <c r="F58" s="182">
        <v>0</v>
      </c>
      <c r="G58" s="181">
        <f t="shared" si="16"/>
        <v>2541005</v>
      </c>
    </row>
    <row r="59" spans="1:7">
      <c r="A59" s="188" t="s">
        <v>1139</v>
      </c>
      <c r="B59" s="181">
        <v>250000</v>
      </c>
      <c r="C59" s="182">
        <v>0</v>
      </c>
      <c r="D59" s="182">
        <v>0</v>
      </c>
      <c r="E59" s="181">
        <f>SUM(B59:D59)</f>
        <v>250000</v>
      </c>
      <c r="F59" s="182">
        <v>0</v>
      </c>
      <c r="G59" s="181">
        <f>E59+F59</f>
        <v>250000</v>
      </c>
    </row>
    <row r="60" spans="1:7">
      <c r="A60" s="188" t="s">
        <v>1138</v>
      </c>
      <c r="B60" s="181">
        <v>1500000</v>
      </c>
      <c r="C60" s="182">
        <v>0</v>
      </c>
      <c r="D60" s="182">
        <v>0</v>
      </c>
      <c r="E60" s="181">
        <f>SUM(B60:D60)</f>
        <v>1500000</v>
      </c>
      <c r="F60" s="182">
        <v>0</v>
      </c>
      <c r="G60" s="181">
        <f>E60+F60</f>
        <v>1500000</v>
      </c>
    </row>
    <row r="61" spans="1:7">
      <c r="A61" s="188" t="s">
        <v>457</v>
      </c>
      <c r="B61" s="181">
        <v>4072000</v>
      </c>
      <c r="C61" s="182">
        <v>0</v>
      </c>
      <c r="D61" s="182">
        <v>0</v>
      </c>
      <c r="E61" s="181">
        <f>SUM(B61:D61)</f>
        <v>4072000</v>
      </c>
      <c r="F61" s="182">
        <v>0</v>
      </c>
      <c r="G61" s="181">
        <f>E61+F61</f>
        <v>4072000</v>
      </c>
    </row>
    <row r="62" spans="1:7">
      <c r="A62" s="188" t="s">
        <v>944</v>
      </c>
      <c r="B62" s="181">
        <v>1500000</v>
      </c>
      <c r="C62" s="182">
        <v>0</v>
      </c>
      <c r="D62" s="182">
        <v>0</v>
      </c>
      <c r="E62" s="181">
        <f>SUM(B62:D62)</f>
        <v>1500000</v>
      </c>
      <c r="F62" s="182">
        <v>0</v>
      </c>
      <c r="G62" s="181">
        <f>E62+F62</f>
        <v>1500000</v>
      </c>
    </row>
    <row r="63" spans="1:7">
      <c r="A63" s="188" t="s">
        <v>75</v>
      </c>
      <c r="B63" s="181">
        <v>2700000</v>
      </c>
      <c r="C63" s="182">
        <v>0</v>
      </c>
      <c r="D63" s="182">
        <v>0</v>
      </c>
      <c r="E63" s="181">
        <f t="shared" si="15"/>
        <v>2700000</v>
      </c>
      <c r="F63" s="182">
        <v>0</v>
      </c>
      <c r="G63" s="181">
        <f t="shared" si="16"/>
        <v>2700000</v>
      </c>
    </row>
    <row r="64" spans="1:7">
      <c r="A64" s="188" t="s">
        <v>76</v>
      </c>
      <c r="B64" s="181">
        <v>2700000</v>
      </c>
      <c r="C64" s="182">
        <v>0</v>
      </c>
      <c r="D64" s="182">
        <v>0</v>
      </c>
      <c r="E64" s="181">
        <f t="shared" si="15"/>
        <v>2700000</v>
      </c>
      <c r="F64" s="182">
        <v>0</v>
      </c>
      <c r="G64" s="181">
        <f t="shared" si="16"/>
        <v>2700000</v>
      </c>
    </row>
    <row r="65" spans="1:7">
      <c r="A65" s="188" t="s">
        <v>889</v>
      </c>
      <c r="B65" s="181">
        <v>2000000</v>
      </c>
      <c r="C65" s="182">
        <v>0</v>
      </c>
      <c r="D65" s="182">
        <v>0</v>
      </c>
      <c r="E65" s="181">
        <f t="shared" si="15"/>
        <v>2000000</v>
      </c>
      <c r="F65" s="182">
        <v>0</v>
      </c>
      <c r="G65" s="181">
        <f t="shared" si="16"/>
        <v>2000000</v>
      </c>
    </row>
    <row r="66" spans="1:7">
      <c r="A66" s="188" t="s">
        <v>77</v>
      </c>
      <c r="B66" s="181">
        <v>45278000</v>
      </c>
      <c r="C66" s="182">
        <v>0</v>
      </c>
      <c r="D66" s="181">
        <v>3303000</v>
      </c>
      <c r="E66" s="181">
        <f t="shared" si="15"/>
        <v>48581000</v>
      </c>
      <c r="F66" s="182">
        <v>0</v>
      </c>
      <c r="G66" s="181">
        <f t="shared" si="16"/>
        <v>48581000</v>
      </c>
    </row>
    <row r="67" spans="1:7">
      <c r="A67" s="188" t="s">
        <v>866</v>
      </c>
      <c r="B67" s="181">
        <v>6000000</v>
      </c>
      <c r="C67" s="182">
        <v>0</v>
      </c>
      <c r="D67" s="182">
        <v>0</v>
      </c>
      <c r="E67" s="181">
        <f t="shared" si="15"/>
        <v>6000000</v>
      </c>
      <c r="F67" s="182">
        <v>0</v>
      </c>
      <c r="G67" s="181">
        <f t="shared" si="16"/>
        <v>6000000</v>
      </c>
    </row>
    <row r="68" spans="1:7">
      <c r="A68" s="188" t="s">
        <v>1137</v>
      </c>
      <c r="B68" s="181">
        <v>13100000</v>
      </c>
      <c r="C68" s="182">
        <v>0</v>
      </c>
      <c r="D68" s="182">
        <v>0</v>
      </c>
      <c r="E68" s="181">
        <f>SUM(B68:D68)</f>
        <v>13100000</v>
      </c>
      <c r="F68" s="182">
        <v>0</v>
      </c>
      <c r="G68" s="181">
        <f>E68+F68</f>
        <v>13100000</v>
      </c>
    </row>
    <row r="69" spans="1:7">
      <c r="A69" s="188" t="s">
        <v>458</v>
      </c>
      <c r="B69" s="181">
        <v>5400000</v>
      </c>
      <c r="C69" s="182">
        <v>0</v>
      </c>
      <c r="D69" s="182">
        <v>0</v>
      </c>
      <c r="E69" s="181">
        <f>SUM(B69:D69)</f>
        <v>5400000</v>
      </c>
      <c r="F69" s="182">
        <v>0</v>
      </c>
      <c r="G69" s="181">
        <f>E69+F69</f>
        <v>5400000</v>
      </c>
    </row>
    <row r="70" spans="1:7">
      <c r="A70" s="188" t="s">
        <v>940</v>
      </c>
      <c r="B70" s="181">
        <v>67000000</v>
      </c>
      <c r="C70" s="182">
        <v>0</v>
      </c>
      <c r="D70" s="182">
        <v>0</v>
      </c>
      <c r="E70" s="181">
        <f t="shared" si="15"/>
        <v>67000000</v>
      </c>
      <c r="F70" s="182">
        <v>0</v>
      </c>
      <c r="G70" s="181">
        <f t="shared" si="16"/>
        <v>67000000</v>
      </c>
    </row>
    <row r="71" spans="1:7">
      <c r="A71" s="188" t="s">
        <v>78</v>
      </c>
      <c r="B71" s="181">
        <v>76000</v>
      </c>
      <c r="C71" s="182">
        <v>0</v>
      </c>
      <c r="D71" s="182">
        <v>0</v>
      </c>
      <c r="E71" s="181">
        <f t="shared" si="15"/>
        <v>76000</v>
      </c>
      <c r="F71" s="182">
        <v>0</v>
      </c>
      <c r="G71" s="181">
        <f t="shared" si="16"/>
        <v>76000</v>
      </c>
    </row>
    <row r="72" spans="1:7">
      <c r="A72" s="188" t="s">
        <v>79</v>
      </c>
      <c r="B72" s="181">
        <v>8622000</v>
      </c>
      <c r="C72" s="182">
        <v>0</v>
      </c>
      <c r="D72" s="182">
        <v>0</v>
      </c>
      <c r="E72" s="181">
        <f t="shared" si="15"/>
        <v>8622000</v>
      </c>
      <c r="F72" s="182">
        <v>0</v>
      </c>
      <c r="G72" s="181">
        <f t="shared" si="16"/>
        <v>8622000</v>
      </c>
    </row>
    <row r="73" spans="1:7">
      <c r="A73" s="188" t="s">
        <v>456</v>
      </c>
      <c r="B73" s="181">
        <v>5000000</v>
      </c>
      <c r="C73" s="182">
        <v>0</v>
      </c>
      <c r="D73" s="182">
        <v>0</v>
      </c>
      <c r="E73" s="181">
        <f>SUM(B73:D73)</f>
        <v>5000000</v>
      </c>
      <c r="F73" s="182">
        <v>0</v>
      </c>
      <c r="G73" s="181">
        <f>E73+F73</f>
        <v>5000000</v>
      </c>
    </row>
    <row r="74" spans="1:7">
      <c r="A74" s="188" t="s">
        <v>80</v>
      </c>
      <c r="B74" s="181">
        <v>3284000</v>
      </c>
      <c r="C74" s="182">
        <v>0</v>
      </c>
      <c r="D74" s="182">
        <v>0</v>
      </c>
      <c r="E74" s="181">
        <f>SUM(B74:D74)</f>
        <v>3284000</v>
      </c>
      <c r="F74" s="182">
        <v>0</v>
      </c>
      <c r="G74" s="181">
        <f>E74+F74</f>
        <v>3284000</v>
      </c>
    </row>
    <row r="75" spans="1:7">
      <c r="A75" s="188" t="s">
        <v>89</v>
      </c>
      <c r="B75" s="181">
        <v>5145000</v>
      </c>
      <c r="C75" s="182">
        <v>0</v>
      </c>
      <c r="D75" s="182">
        <v>0</v>
      </c>
      <c r="E75" s="181">
        <f t="shared" si="15"/>
        <v>5145000</v>
      </c>
      <c r="F75" s="182">
        <v>0</v>
      </c>
      <c r="G75" s="181">
        <f t="shared" si="16"/>
        <v>5145000</v>
      </c>
    </row>
    <row r="76" spans="1:7">
      <c r="A76" s="188" t="s">
        <v>890</v>
      </c>
      <c r="B76" s="181">
        <v>1000000</v>
      </c>
      <c r="C76" s="182">
        <v>0</v>
      </c>
      <c r="D76" s="181">
        <v>145000</v>
      </c>
      <c r="E76" s="181">
        <f>SUM(B76:D76)</f>
        <v>1145000</v>
      </c>
      <c r="F76" s="182">
        <v>0</v>
      </c>
      <c r="G76" s="181">
        <f t="shared" si="16"/>
        <v>1145000</v>
      </c>
    </row>
    <row r="77" spans="1:7">
      <c r="A77" s="188" t="s">
        <v>459</v>
      </c>
      <c r="B77" s="181">
        <v>1000000</v>
      </c>
      <c r="C77" s="182">
        <v>0</v>
      </c>
      <c r="D77" s="182">
        <v>0</v>
      </c>
      <c r="E77" s="181">
        <f t="shared" si="15"/>
        <v>1000000</v>
      </c>
      <c r="F77" s="182">
        <v>0</v>
      </c>
      <c r="G77" s="181">
        <f t="shared" si="16"/>
        <v>1000000</v>
      </c>
    </row>
    <row r="78" spans="1:7">
      <c r="A78" s="188" t="s">
        <v>891</v>
      </c>
      <c r="B78" s="181">
        <v>1500000</v>
      </c>
      <c r="C78" s="182">
        <v>0</v>
      </c>
      <c r="D78" s="182">
        <v>0</v>
      </c>
      <c r="E78" s="181">
        <f t="shared" si="15"/>
        <v>1500000</v>
      </c>
      <c r="F78" s="182">
        <v>0</v>
      </c>
      <c r="G78" s="181">
        <f t="shared" si="16"/>
        <v>1500000</v>
      </c>
    </row>
    <row r="79" spans="1:7">
      <c r="A79" s="188" t="s">
        <v>81</v>
      </c>
      <c r="B79" s="181">
        <v>6300000</v>
      </c>
      <c r="C79" s="182">
        <v>0</v>
      </c>
      <c r="D79" s="182">
        <v>0</v>
      </c>
      <c r="E79" s="181">
        <f t="shared" si="15"/>
        <v>6300000</v>
      </c>
      <c r="F79" s="182">
        <v>0</v>
      </c>
      <c r="G79" s="181">
        <f t="shared" si="16"/>
        <v>6300000</v>
      </c>
    </row>
    <row r="80" spans="1:7">
      <c r="A80" s="188" t="s">
        <v>82</v>
      </c>
      <c r="B80" s="181">
        <v>750000</v>
      </c>
      <c r="C80" s="182">
        <v>0</v>
      </c>
      <c r="D80" s="182">
        <v>0</v>
      </c>
      <c r="E80" s="181">
        <f t="shared" si="15"/>
        <v>750000</v>
      </c>
      <c r="F80" s="182">
        <v>0</v>
      </c>
      <c r="G80" s="181">
        <f t="shared" si="16"/>
        <v>750000</v>
      </c>
    </row>
    <row r="81" spans="1:7">
      <c r="A81" s="188" t="s">
        <v>869</v>
      </c>
      <c r="B81" s="181">
        <v>4400000</v>
      </c>
      <c r="C81" s="182">
        <v>0</v>
      </c>
      <c r="D81" s="182">
        <v>0</v>
      </c>
      <c r="E81" s="181">
        <f t="shared" si="15"/>
        <v>4400000</v>
      </c>
      <c r="F81" s="182">
        <v>0</v>
      </c>
      <c r="G81" s="181">
        <f t="shared" si="16"/>
        <v>4400000</v>
      </c>
    </row>
    <row r="82" spans="1:7">
      <c r="A82" s="188" t="s">
        <v>941</v>
      </c>
      <c r="B82" s="181">
        <v>10403000</v>
      </c>
      <c r="C82" s="182">
        <v>0</v>
      </c>
      <c r="D82" s="182">
        <v>0</v>
      </c>
      <c r="E82" s="181">
        <f>SUM(B82:D82)</f>
        <v>10403000</v>
      </c>
      <c r="F82" s="182">
        <v>0</v>
      </c>
      <c r="G82" s="181">
        <f>E82+F82</f>
        <v>10403000</v>
      </c>
    </row>
    <row r="83" spans="1:7">
      <c r="A83" s="188" t="s">
        <v>467</v>
      </c>
      <c r="B83" s="182">
        <v>0</v>
      </c>
      <c r="C83" s="182">
        <v>0</v>
      </c>
      <c r="D83" s="181">
        <v>380</v>
      </c>
      <c r="E83" s="181">
        <f t="shared" ref="E83:E96" si="17">SUM(B83:D83)</f>
        <v>380</v>
      </c>
      <c r="F83" s="182">
        <v>0</v>
      </c>
      <c r="G83" s="181">
        <f t="shared" ref="G83:G96" si="18">E83+F83</f>
        <v>380</v>
      </c>
    </row>
    <row r="84" spans="1:7">
      <c r="A84" s="188" t="s">
        <v>468</v>
      </c>
      <c r="B84" s="181">
        <v>1500000</v>
      </c>
      <c r="C84" s="182">
        <v>0</v>
      </c>
      <c r="D84" s="182">
        <v>0</v>
      </c>
      <c r="E84" s="181">
        <f t="shared" si="17"/>
        <v>1500000</v>
      </c>
      <c r="F84" s="182">
        <v>0</v>
      </c>
      <c r="G84" s="181">
        <f t="shared" si="18"/>
        <v>1500000</v>
      </c>
    </row>
    <row r="85" spans="1:7">
      <c r="A85" s="188" t="s">
        <v>469</v>
      </c>
      <c r="B85" s="181">
        <v>40000000</v>
      </c>
      <c r="C85" s="182">
        <v>0</v>
      </c>
      <c r="D85" s="181">
        <v>3466700</v>
      </c>
      <c r="E85" s="181">
        <f>SUM(B85:D85)</f>
        <v>43466700</v>
      </c>
      <c r="F85" s="182">
        <v>0</v>
      </c>
      <c r="G85" s="181">
        <f>E85+F85</f>
        <v>43466700</v>
      </c>
    </row>
    <row r="86" spans="1:7">
      <c r="A86" s="188" t="s">
        <v>892</v>
      </c>
      <c r="B86" s="181">
        <v>4000000</v>
      </c>
      <c r="C86" s="182">
        <v>0</v>
      </c>
      <c r="D86" s="182">
        <v>0</v>
      </c>
      <c r="E86" s="181">
        <f>SUM(B86:D86)</f>
        <v>4000000</v>
      </c>
      <c r="F86" s="182">
        <v>0</v>
      </c>
      <c r="G86" s="181">
        <f>E86+F86</f>
        <v>4000000</v>
      </c>
    </row>
    <row r="87" spans="1:7">
      <c r="A87" s="188" t="s">
        <v>471</v>
      </c>
      <c r="B87" s="181">
        <v>2000000</v>
      </c>
      <c r="C87" s="182">
        <v>0</v>
      </c>
      <c r="D87" s="181">
        <v>516248</v>
      </c>
      <c r="E87" s="181">
        <f t="shared" si="17"/>
        <v>2516248</v>
      </c>
      <c r="F87" s="182">
        <v>0</v>
      </c>
      <c r="G87" s="181">
        <f t="shared" si="18"/>
        <v>2516248</v>
      </c>
    </row>
    <row r="88" spans="1:7">
      <c r="A88" s="188" t="s">
        <v>470</v>
      </c>
      <c r="B88" s="181">
        <v>7000000</v>
      </c>
      <c r="C88" s="182">
        <v>0</v>
      </c>
      <c r="D88" s="182">
        <v>0</v>
      </c>
      <c r="E88" s="181">
        <f t="shared" si="17"/>
        <v>7000000</v>
      </c>
      <c r="F88" s="182">
        <v>0</v>
      </c>
      <c r="G88" s="181">
        <f t="shared" si="18"/>
        <v>7000000</v>
      </c>
    </row>
    <row r="89" spans="1:7">
      <c r="A89" s="188" t="s">
        <v>942</v>
      </c>
      <c r="B89" s="181">
        <v>288000</v>
      </c>
      <c r="C89" s="182">
        <v>0</v>
      </c>
      <c r="D89" s="182">
        <v>0</v>
      </c>
      <c r="E89" s="181">
        <f t="shared" si="17"/>
        <v>288000</v>
      </c>
      <c r="F89" s="182">
        <v>0</v>
      </c>
      <c r="G89" s="181">
        <f t="shared" si="18"/>
        <v>288000</v>
      </c>
    </row>
    <row r="90" spans="1:7">
      <c r="A90" s="188" t="s">
        <v>943</v>
      </c>
      <c r="B90" s="181">
        <v>1260000</v>
      </c>
      <c r="C90" s="182">
        <v>0</v>
      </c>
      <c r="D90" s="182">
        <v>0</v>
      </c>
      <c r="E90" s="181">
        <f t="shared" si="17"/>
        <v>1260000</v>
      </c>
      <c r="F90" s="182">
        <v>0</v>
      </c>
      <c r="G90" s="181">
        <f t="shared" si="18"/>
        <v>1260000</v>
      </c>
    </row>
    <row r="91" spans="1:7">
      <c r="A91" s="188" t="s">
        <v>472</v>
      </c>
      <c r="B91" s="181">
        <v>1500000</v>
      </c>
      <c r="C91" s="182">
        <v>0</v>
      </c>
      <c r="D91" s="182">
        <v>0</v>
      </c>
      <c r="E91" s="181">
        <f t="shared" si="17"/>
        <v>1500000</v>
      </c>
      <c r="F91" s="182">
        <v>0</v>
      </c>
      <c r="G91" s="181">
        <f t="shared" si="18"/>
        <v>1500000</v>
      </c>
    </row>
    <row r="92" spans="1:7">
      <c r="A92" s="188" t="s">
        <v>893</v>
      </c>
      <c r="B92" s="182">
        <v>0</v>
      </c>
      <c r="C92" s="182">
        <v>0</v>
      </c>
      <c r="D92" s="181">
        <v>892107</v>
      </c>
      <c r="E92" s="181">
        <f t="shared" si="17"/>
        <v>892107</v>
      </c>
      <c r="F92" s="182">
        <v>0</v>
      </c>
      <c r="G92" s="181">
        <f t="shared" si="18"/>
        <v>892107</v>
      </c>
    </row>
    <row r="93" spans="1:7">
      <c r="A93" s="188" t="s">
        <v>1133</v>
      </c>
      <c r="B93" s="181">
        <v>1000000</v>
      </c>
      <c r="C93" s="182">
        <v>0</v>
      </c>
      <c r="D93" s="182">
        <v>0</v>
      </c>
      <c r="E93" s="181">
        <f t="shared" si="17"/>
        <v>1000000</v>
      </c>
      <c r="F93" s="182">
        <v>0</v>
      </c>
      <c r="G93" s="181">
        <f t="shared" si="18"/>
        <v>1000000</v>
      </c>
    </row>
    <row r="94" spans="1:7">
      <c r="A94" s="188" t="s">
        <v>1025</v>
      </c>
      <c r="B94" s="181">
        <v>300000</v>
      </c>
      <c r="C94" s="182">
        <v>0</v>
      </c>
      <c r="D94" s="182">
        <v>0</v>
      </c>
      <c r="E94" s="181">
        <f t="shared" si="17"/>
        <v>300000</v>
      </c>
      <c r="F94" s="182">
        <v>0</v>
      </c>
      <c r="G94" s="181">
        <f t="shared" si="18"/>
        <v>300000</v>
      </c>
    </row>
    <row r="95" spans="1:7">
      <c r="A95" s="188" t="s">
        <v>1134</v>
      </c>
      <c r="B95" s="181">
        <v>300000</v>
      </c>
      <c r="C95" s="182">
        <v>0</v>
      </c>
      <c r="D95" s="182">
        <v>0</v>
      </c>
      <c r="E95" s="181">
        <f t="shared" si="17"/>
        <v>300000</v>
      </c>
      <c r="F95" s="182">
        <v>0</v>
      </c>
      <c r="G95" s="181">
        <f t="shared" si="18"/>
        <v>300000</v>
      </c>
    </row>
    <row r="96" spans="1:7">
      <c r="A96" s="188" t="s">
        <v>1024</v>
      </c>
      <c r="B96" s="181">
        <v>2000000</v>
      </c>
      <c r="C96" s="182">
        <v>0</v>
      </c>
      <c r="D96" s="182">
        <v>0</v>
      </c>
      <c r="E96" s="181">
        <f t="shared" si="17"/>
        <v>2000000</v>
      </c>
      <c r="F96" s="182">
        <v>0</v>
      </c>
      <c r="G96" s="181">
        <f t="shared" si="18"/>
        <v>2000000</v>
      </c>
    </row>
    <row r="97" spans="1:7">
      <c r="A97" s="192" t="s">
        <v>86</v>
      </c>
      <c r="B97" s="184">
        <f>SUM(B98:B112)</f>
        <v>683186000</v>
      </c>
      <c r="C97" s="184">
        <f>SUM(C98:C112)</f>
        <v>0</v>
      </c>
      <c r="D97" s="184">
        <f>SUM(D98:D112)</f>
        <v>-93410429</v>
      </c>
      <c r="E97" s="184">
        <f>SUM(E98:E112)</f>
        <v>589775571</v>
      </c>
      <c r="F97" s="184">
        <f>SUM(F98:F112)</f>
        <v>0</v>
      </c>
      <c r="G97" s="184">
        <f t="shared" ref="G97" si="19">SUM(E97:F97)</f>
        <v>589775571</v>
      </c>
    </row>
    <row r="98" spans="1:7">
      <c r="A98" s="188" t="s">
        <v>876</v>
      </c>
      <c r="B98" s="181">
        <v>180000000</v>
      </c>
      <c r="C98" s="182">
        <v>0</v>
      </c>
      <c r="D98" s="181">
        <v>12262944</v>
      </c>
      <c r="E98" s="181">
        <f t="shared" ref="E98:E109" si="20">SUM(B98:D98)</f>
        <v>192262944</v>
      </c>
      <c r="F98" s="182">
        <v>0</v>
      </c>
      <c r="G98" s="181">
        <f t="shared" ref="G98:G109" si="21">E98+F98</f>
        <v>192262944</v>
      </c>
    </row>
    <row r="99" spans="1:7">
      <c r="A99" s="188" t="s">
        <v>460</v>
      </c>
      <c r="B99" s="181">
        <v>7400000</v>
      </c>
      <c r="C99" s="182">
        <v>0</v>
      </c>
      <c r="D99" s="181">
        <v>503068</v>
      </c>
      <c r="E99" s="181">
        <f t="shared" si="20"/>
        <v>7903068</v>
      </c>
      <c r="F99" s="182">
        <v>0</v>
      </c>
      <c r="G99" s="181">
        <f t="shared" si="21"/>
        <v>7903068</v>
      </c>
    </row>
    <row r="100" spans="1:7">
      <c r="A100" s="188" t="s">
        <v>868</v>
      </c>
      <c r="B100" s="181">
        <v>14405000</v>
      </c>
      <c r="C100" s="182">
        <v>0</v>
      </c>
      <c r="D100" s="182">
        <v>0</v>
      </c>
      <c r="E100" s="181">
        <f t="shared" si="20"/>
        <v>14405000</v>
      </c>
      <c r="F100" s="182">
        <v>0</v>
      </c>
      <c r="G100" s="181">
        <f t="shared" si="21"/>
        <v>14405000</v>
      </c>
    </row>
    <row r="101" spans="1:7">
      <c r="A101" s="188" t="s">
        <v>462</v>
      </c>
      <c r="B101" s="181">
        <v>800000</v>
      </c>
      <c r="C101" s="182">
        <v>0</v>
      </c>
      <c r="D101" s="182">
        <v>0</v>
      </c>
      <c r="E101" s="181">
        <f t="shared" si="20"/>
        <v>800000</v>
      </c>
      <c r="F101" s="182">
        <v>0</v>
      </c>
      <c r="G101" s="181">
        <f t="shared" si="21"/>
        <v>800000</v>
      </c>
    </row>
    <row r="102" spans="1:7">
      <c r="A102" s="188" t="s">
        <v>877</v>
      </c>
      <c r="B102" s="181">
        <v>2650000</v>
      </c>
      <c r="C102" s="182">
        <v>0</v>
      </c>
      <c r="D102" s="181">
        <v>612169</v>
      </c>
      <c r="E102" s="181">
        <f t="shared" si="20"/>
        <v>3262169</v>
      </c>
      <c r="F102" s="182">
        <v>0</v>
      </c>
      <c r="G102" s="181">
        <f t="shared" si="21"/>
        <v>3262169</v>
      </c>
    </row>
    <row r="103" spans="1:7">
      <c r="A103" s="188" t="s">
        <v>1136</v>
      </c>
      <c r="B103" s="181">
        <v>8500000</v>
      </c>
      <c r="C103" s="182">
        <v>0</v>
      </c>
      <c r="D103" s="181">
        <v>10780612</v>
      </c>
      <c r="E103" s="181">
        <f t="shared" si="20"/>
        <v>19280612</v>
      </c>
      <c r="F103" s="182">
        <v>0</v>
      </c>
      <c r="G103" s="181">
        <f t="shared" si="21"/>
        <v>19280612</v>
      </c>
    </row>
    <row r="104" spans="1:7">
      <c r="A104" s="188" t="s">
        <v>1132</v>
      </c>
      <c r="B104" s="181">
        <v>76955000</v>
      </c>
      <c r="C104" s="182">
        <v>0</v>
      </c>
      <c r="D104" s="181">
        <v>920907</v>
      </c>
      <c r="E104" s="181">
        <f t="shared" si="20"/>
        <v>77875907</v>
      </c>
      <c r="F104" s="182">
        <v>0</v>
      </c>
      <c r="G104" s="181">
        <f t="shared" si="21"/>
        <v>77875907</v>
      </c>
    </row>
    <row r="105" spans="1:7">
      <c r="A105" s="188" t="s">
        <v>878</v>
      </c>
      <c r="B105" s="181">
        <v>124466000</v>
      </c>
      <c r="C105" s="182">
        <v>0</v>
      </c>
      <c r="D105" s="185">
        <v>-98732815</v>
      </c>
      <c r="E105" s="181">
        <f t="shared" si="20"/>
        <v>25733185</v>
      </c>
      <c r="F105" s="182">
        <v>0</v>
      </c>
      <c r="G105" s="181">
        <f t="shared" si="21"/>
        <v>25733185</v>
      </c>
    </row>
    <row r="106" spans="1:7">
      <c r="A106" s="188" t="s">
        <v>463</v>
      </c>
      <c r="B106" s="181">
        <v>600000</v>
      </c>
      <c r="C106" s="182">
        <v>0</v>
      </c>
      <c r="D106" s="182">
        <v>0</v>
      </c>
      <c r="E106" s="181">
        <f t="shared" si="20"/>
        <v>600000</v>
      </c>
      <c r="F106" s="182">
        <v>0</v>
      </c>
      <c r="G106" s="181">
        <f t="shared" si="21"/>
        <v>600000</v>
      </c>
    </row>
    <row r="107" spans="1:7">
      <c r="A107" s="188" t="s">
        <v>867</v>
      </c>
      <c r="B107" s="181">
        <v>16500000</v>
      </c>
      <c r="C107" s="182">
        <v>0</v>
      </c>
      <c r="D107" s="181">
        <v>219491</v>
      </c>
      <c r="E107" s="181">
        <f t="shared" si="20"/>
        <v>16719491</v>
      </c>
      <c r="F107" s="182">
        <v>0</v>
      </c>
      <c r="G107" s="181">
        <f t="shared" si="21"/>
        <v>16719491</v>
      </c>
    </row>
    <row r="108" spans="1:7">
      <c r="A108" s="188" t="s">
        <v>464</v>
      </c>
      <c r="B108" s="181">
        <v>14000000</v>
      </c>
      <c r="C108" s="182">
        <v>0</v>
      </c>
      <c r="D108" s="182">
        <v>0</v>
      </c>
      <c r="E108" s="181">
        <f t="shared" si="20"/>
        <v>14000000</v>
      </c>
      <c r="F108" s="182">
        <v>0</v>
      </c>
      <c r="G108" s="181">
        <f t="shared" si="21"/>
        <v>14000000</v>
      </c>
    </row>
    <row r="109" spans="1:7">
      <c r="A109" s="188" t="s">
        <v>465</v>
      </c>
      <c r="B109" s="181">
        <v>17000000</v>
      </c>
      <c r="C109" s="182">
        <v>0</v>
      </c>
      <c r="D109" s="181">
        <v>1378</v>
      </c>
      <c r="E109" s="181">
        <f t="shared" si="20"/>
        <v>17001378</v>
      </c>
      <c r="F109" s="182">
        <v>0</v>
      </c>
      <c r="G109" s="181">
        <f t="shared" si="21"/>
        <v>17001378</v>
      </c>
    </row>
    <row r="110" spans="1:7">
      <c r="A110" s="188" t="s">
        <v>945</v>
      </c>
      <c r="B110" s="181">
        <v>26000000</v>
      </c>
      <c r="C110" s="182">
        <v>0</v>
      </c>
      <c r="D110" s="182">
        <v>0</v>
      </c>
      <c r="E110" s="181">
        <f>SUM(B110:D110)</f>
        <v>26000000</v>
      </c>
      <c r="F110" s="182">
        <v>0</v>
      </c>
      <c r="G110" s="181">
        <f>E110+F110</f>
        <v>26000000</v>
      </c>
    </row>
    <row r="111" spans="1:7">
      <c r="A111" s="188" t="s">
        <v>1135</v>
      </c>
      <c r="B111" s="181">
        <v>105000000</v>
      </c>
      <c r="C111" s="182">
        <v>0</v>
      </c>
      <c r="D111" s="182">
        <v>0</v>
      </c>
      <c r="E111" s="181">
        <f t="shared" ref="E111:E112" si="22">SUM(B111:D111)</f>
        <v>105000000</v>
      </c>
      <c r="F111" s="182">
        <v>0</v>
      </c>
      <c r="G111" s="181">
        <f t="shared" ref="G111:G112" si="23">E111+F111</f>
        <v>105000000</v>
      </c>
    </row>
    <row r="112" spans="1:7">
      <c r="A112" s="188" t="s">
        <v>879</v>
      </c>
      <c r="B112" s="181">
        <v>88910000</v>
      </c>
      <c r="C112" s="182">
        <v>0</v>
      </c>
      <c r="D112" s="185">
        <v>-19978183</v>
      </c>
      <c r="E112" s="181">
        <f t="shared" si="22"/>
        <v>68931817</v>
      </c>
      <c r="F112" s="182">
        <v>0</v>
      </c>
      <c r="G112" s="181">
        <f t="shared" si="23"/>
        <v>68931817</v>
      </c>
    </row>
    <row r="113" spans="1:7" ht="17.25" customHeight="1">
      <c r="A113" s="193" t="s">
        <v>34</v>
      </c>
      <c r="B113" s="186">
        <f t="shared" ref="B113:G113" si="24">B5+B26+B37+B41+B48+B55</f>
        <v>3052592000</v>
      </c>
      <c r="C113" s="187">
        <f t="shared" si="24"/>
        <v>0</v>
      </c>
      <c r="D113" s="186">
        <f t="shared" si="24"/>
        <v>0</v>
      </c>
      <c r="E113" s="186">
        <f t="shared" si="24"/>
        <v>3052592000</v>
      </c>
      <c r="F113" s="186">
        <f t="shared" si="24"/>
        <v>0</v>
      </c>
      <c r="G113" s="186">
        <f t="shared" si="24"/>
        <v>3052592000</v>
      </c>
    </row>
    <row r="114" spans="1:7">
      <c r="B114" s="11"/>
      <c r="C114" s="11"/>
      <c r="D114" s="11"/>
      <c r="E114" s="11"/>
      <c r="F114" s="11"/>
      <c r="G114" s="11"/>
    </row>
    <row r="122" spans="1:7">
      <c r="C122" s="149"/>
    </row>
  </sheetData>
  <mergeCells count="1">
    <mergeCell ref="A1:G1"/>
  </mergeCells>
  <pageMargins left="0.21" right="0.27" top="0.75" bottom="0.41" header="0.25" footer="0.3"/>
  <pageSetup paperSize="9" orientation="portrait" r:id="rId1"/>
  <headerFooter>
    <oddHeader>&amp;RKingdom of Bahrain
Consolidated Final Account
For The Year Ended 31 December 2013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1"/>
  <sheetViews>
    <sheetView view="pageBreakPreview" zoomScaleNormal="100" zoomScaleSheetLayoutView="100" workbookViewId="0">
      <selection sqref="A1:K1"/>
    </sheetView>
  </sheetViews>
  <sheetFormatPr defaultRowHeight="12.75"/>
  <cols>
    <col min="1" max="1" width="31" style="11" customWidth="1"/>
    <col min="2" max="2" width="12" style="12" bestFit="1" customWidth="1"/>
    <col min="3" max="3" width="10.7109375" style="12" bestFit="1" customWidth="1"/>
    <col min="4" max="4" width="11.42578125" style="12" bestFit="1" customWidth="1"/>
    <col min="5" max="5" width="9.7109375" style="12" bestFit="1" customWidth="1"/>
    <col min="6" max="6" width="11" style="12" bestFit="1" customWidth="1"/>
    <col min="7" max="7" width="10.7109375" style="12" bestFit="1" customWidth="1"/>
    <col min="8" max="8" width="11.7109375" style="12" bestFit="1" customWidth="1"/>
    <col min="9" max="11" width="12" style="12" bestFit="1" customWidth="1"/>
    <col min="12" max="16384" width="9.140625" style="11"/>
  </cols>
  <sheetData>
    <row r="1" spans="1:11" ht="21.75" customHeight="1">
      <c r="A1" s="277" t="s">
        <v>16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</row>
    <row r="2" spans="1:11" ht="14.25" customHeight="1">
      <c r="A2" s="42"/>
      <c r="B2" s="68"/>
      <c r="C2" s="68"/>
      <c r="D2" s="68"/>
      <c r="E2" s="68"/>
      <c r="F2" s="68"/>
      <c r="G2" s="68"/>
      <c r="H2" s="68"/>
      <c r="I2" s="68"/>
      <c r="J2" s="68"/>
      <c r="K2" s="17" t="s">
        <v>63</v>
      </c>
    </row>
    <row r="3" spans="1:11" s="12" customFormat="1" ht="49.5" customHeight="1">
      <c r="A3" s="86" t="s">
        <v>100</v>
      </c>
      <c r="B3" s="86" t="s">
        <v>24</v>
      </c>
      <c r="C3" s="86" t="s">
        <v>25</v>
      </c>
      <c r="D3" s="86" t="s">
        <v>26</v>
      </c>
      <c r="E3" s="86" t="s">
        <v>27</v>
      </c>
      <c r="F3" s="86" t="s">
        <v>28</v>
      </c>
      <c r="G3" s="86" t="s">
        <v>29</v>
      </c>
      <c r="H3" s="104" t="s">
        <v>996</v>
      </c>
      <c r="I3" s="86" t="s">
        <v>34</v>
      </c>
      <c r="J3" s="86" t="s">
        <v>33</v>
      </c>
      <c r="K3" s="88" t="s">
        <v>936</v>
      </c>
    </row>
    <row r="4" spans="1:11">
      <c r="A4" s="200" t="s">
        <v>962</v>
      </c>
      <c r="B4" s="197">
        <v>3759498</v>
      </c>
      <c r="C4" s="197">
        <v>3334202</v>
      </c>
      <c r="D4" s="197">
        <v>206618</v>
      </c>
      <c r="E4" s="197">
        <v>114595</v>
      </c>
      <c r="F4" s="197">
        <v>16683</v>
      </c>
      <c r="G4" s="197">
        <v>10500000</v>
      </c>
      <c r="H4" s="198">
        <v>0</v>
      </c>
      <c r="I4" s="197">
        <f>SUM(B4:H4)</f>
        <v>17931596</v>
      </c>
      <c r="J4" s="197">
        <v>18151000</v>
      </c>
      <c r="K4" s="197">
        <v>18614724</v>
      </c>
    </row>
    <row r="5" spans="1:11">
      <c r="A5" s="200" t="s">
        <v>963</v>
      </c>
      <c r="B5" s="197">
        <v>332022069</v>
      </c>
      <c r="C5" s="197">
        <v>39853087</v>
      </c>
      <c r="D5" s="197">
        <v>40169604</v>
      </c>
      <c r="E5" s="197">
        <v>12036644</v>
      </c>
      <c r="F5" s="197">
        <v>40196596</v>
      </c>
      <c r="G5" s="197">
        <v>115694</v>
      </c>
      <c r="H5" s="197">
        <v>704200</v>
      </c>
      <c r="I5" s="197">
        <f t="shared" ref="I5:I24" si="0">SUM(B5:H5)</f>
        <v>465097894</v>
      </c>
      <c r="J5" s="197">
        <v>465097894</v>
      </c>
      <c r="K5" s="197">
        <v>408760059</v>
      </c>
    </row>
    <row r="6" spans="1:11">
      <c r="A6" s="200" t="s">
        <v>47</v>
      </c>
      <c r="B6" s="197">
        <v>286731690</v>
      </c>
      <c r="C6" s="197">
        <v>20888939</v>
      </c>
      <c r="D6" s="197">
        <v>6734610</v>
      </c>
      <c r="E6" s="197">
        <v>4371762</v>
      </c>
      <c r="F6" s="197">
        <v>6004639</v>
      </c>
      <c r="G6" s="198">
        <v>0</v>
      </c>
      <c r="H6" s="198">
        <v>0</v>
      </c>
      <c r="I6" s="197">
        <f t="shared" si="0"/>
        <v>324731640</v>
      </c>
      <c r="J6" s="197">
        <v>330000000</v>
      </c>
      <c r="K6" s="197">
        <v>313610327</v>
      </c>
    </row>
    <row r="7" spans="1:11">
      <c r="A7" s="200" t="s">
        <v>48</v>
      </c>
      <c r="B7" s="198">
        <v>0</v>
      </c>
      <c r="C7" s="198">
        <v>0</v>
      </c>
      <c r="D7" s="198">
        <v>0</v>
      </c>
      <c r="E7" s="198">
        <v>0</v>
      </c>
      <c r="F7" s="198">
        <v>0</v>
      </c>
      <c r="G7" s="197">
        <v>32200000</v>
      </c>
      <c r="H7" s="198">
        <v>0</v>
      </c>
      <c r="I7" s="197">
        <f t="shared" si="0"/>
        <v>32200000</v>
      </c>
      <c r="J7" s="197">
        <v>32200000</v>
      </c>
      <c r="K7" s="197">
        <v>27062969</v>
      </c>
    </row>
    <row r="8" spans="1:11">
      <c r="A8" s="200" t="s">
        <v>228</v>
      </c>
      <c r="B8" s="197">
        <v>1757048</v>
      </c>
      <c r="C8" s="197">
        <v>370931</v>
      </c>
      <c r="D8" s="197">
        <v>18024</v>
      </c>
      <c r="E8" s="197">
        <v>47403</v>
      </c>
      <c r="F8" s="197">
        <v>28282</v>
      </c>
      <c r="G8" s="198">
        <v>0</v>
      </c>
      <c r="H8" s="198">
        <v>0</v>
      </c>
      <c r="I8" s="197">
        <f t="shared" si="0"/>
        <v>2221688</v>
      </c>
      <c r="J8" s="197">
        <v>2375000</v>
      </c>
      <c r="K8" s="197">
        <v>1920497</v>
      </c>
    </row>
    <row r="9" spans="1:11">
      <c r="A9" s="200" t="s">
        <v>49</v>
      </c>
      <c r="B9" s="197">
        <v>20693190</v>
      </c>
      <c r="C9" s="197">
        <v>12505188</v>
      </c>
      <c r="D9" s="197">
        <v>611513</v>
      </c>
      <c r="E9" s="197">
        <v>425376</v>
      </c>
      <c r="F9" s="197">
        <v>720000</v>
      </c>
      <c r="G9" s="198">
        <v>0</v>
      </c>
      <c r="H9" s="197">
        <v>67553</v>
      </c>
      <c r="I9" s="197">
        <f t="shared" si="0"/>
        <v>35022820</v>
      </c>
      <c r="J9" s="197">
        <v>35022820</v>
      </c>
      <c r="K9" s="197">
        <v>32480603</v>
      </c>
    </row>
    <row r="10" spans="1:11">
      <c r="A10" s="200" t="s">
        <v>1143</v>
      </c>
      <c r="B10" s="197">
        <v>10417232</v>
      </c>
      <c r="C10" s="197">
        <v>3346472</v>
      </c>
      <c r="D10" s="197">
        <v>228214</v>
      </c>
      <c r="E10" s="197">
        <v>234748</v>
      </c>
      <c r="F10" s="197">
        <v>543992</v>
      </c>
      <c r="G10" s="198">
        <v>0</v>
      </c>
      <c r="H10" s="197">
        <v>198000</v>
      </c>
      <c r="I10" s="197">
        <f t="shared" si="0"/>
        <v>14968658</v>
      </c>
      <c r="J10" s="197">
        <v>14968658</v>
      </c>
      <c r="K10" s="197">
        <v>21751595</v>
      </c>
    </row>
    <row r="11" spans="1:11">
      <c r="A11" s="200" t="s">
        <v>50</v>
      </c>
      <c r="B11" s="197">
        <v>273320858</v>
      </c>
      <c r="C11" s="197">
        <v>34278171</v>
      </c>
      <c r="D11" s="197">
        <v>4597693</v>
      </c>
      <c r="E11" s="197">
        <v>2214332</v>
      </c>
      <c r="F11" s="197">
        <v>4395100</v>
      </c>
      <c r="G11" s="198">
        <v>0</v>
      </c>
      <c r="H11" s="197">
        <v>77054</v>
      </c>
      <c r="I11" s="197">
        <f t="shared" si="0"/>
        <v>318883208</v>
      </c>
      <c r="J11" s="197">
        <v>325100000</v>
      </c>
      <c r="K11" s="197">
        <v>294072020</v>
      </c>
    </row>
    <row r="12" spans="1:11">
      <c r="A12" s="200" t="s">
        <v>51</v>
      </c>
      <c r="B12" s="197">
        <v>147651152</v>
      </c>
      <c r="C12" s="197">
        <v>40496752</v>
      </c>
      <c r="D12" s="197">
        <v>55639591</v>
      </c>
      <c r="E12" s="197">
        <v>1184595</v>
      </c>
      <c r="F12" s="197">
        <v>4794243</v>
      </c>
      <c r="G12" s="198">
        <v>0</v>
      </c>
      <c r="H12" s="197">
        <v>9000</v>
      </c>
      <c r="I12" s="197">
        <f t="shared" si="0"/>
        <v>249775333</v>
      </c>
      <c r="J12" s="197">
        <v>249775333</v>
      </c>
      <c r="K12" s="197">
        <v>226627729</v>
      </c>
    </row>
    <row r="13" spans="1:11">
      <c r="A13" s="200" t="s">
        <v>964</v>
      </c>
      <c r="B13" s="197">
        <v>9098439</v>
      </c>
      <c r="C13" s="197">
        <v>1641888</v>
      </c>
      <c r="D13" s="197">
        <v>488397</v>
      </c>
      <c r="E13" s="197">
        <v>92571</v>
      </c>
      <c r="F13" s="197">
        <v>184098</v>
      </c>
      <c r="G13" s="197">
        <v>6000000</v>
      </c>
      <c r="H13" s="198">
        <v>0</v>
      </c>
      <c r="I13" s="197">
        <f t="shared" si="0"/>
        <v>17505393</v>
      </c>
      <c r="J13" s="197">
        <v>17744000</v>
      </c>
      <c r="K13" s="197">
        <v>16836412</v>
      </c>
    </row>
    <row r="14" spans="1:11">
      <c r="A14" s="200" t="s">
        <v>965</v>
      </c>
      <c r="B14" s="197">
        <v>4949991</v>
      </c>
      <c r="C14" s="197">
        <v>973524</v>
      </c>
      <c r="D14" s="197">
        <v>159758</v>
      </c>
      <c r="E14" s="197">
        <v>44228</v>
      </c>
      <c r="F14" s="197">
        <v>37473</v>
      </c>
      <c r="G14" s="198">
        <v>0</v>
      </c>
      <c r="H14" s="198">
        <v>0</v>
      </c>
      <c r="I14" s="197">
        <f t="shared" si="0"/>
        <v>6164974</v>
      </c>
      <c r="J14" s="197">
        <v>6164974</v>
      </c>
      <c r="K14" s="197">
        <v>5866092</v>
      </c>
    </row>
    <row r="15" spans="1:11">
      <c r="A15" s="200" t="s">
        <v>966</v>
      </c>
      <c r="B15" s="197">
        <v>3148799</v>
      </c>
      <c r="C15" s="197">
        <v>3376187</v>
      </c>
      <c r="D15" s="197">
        <v>132777</v>
      </c>
      <c r="E15" s="197">
        <v>237303</v>
      </c>
      <c r="F15" s="197">
        <v>466672</v>
      </c>
      <c r="G15" s="197">
        <v>3046792</v>
      </c>
      <c r="H15" s="197">
        <v>1928707</v>
      </c>
      <c r="I15" s="197">
        <f t="shared" si="0"/>
        <v>12337237</v>
      </c>
      <c r="J15" s="197">
        <v>13093000</v>
      </c>
      <c r="K15" s="197">
        <v>10546805</v>
      </c>
    </row>
    <row r="16" spans="1:11">
      <c r="A16" s="200" t="s">
        <v>967</v>
      </c>
      <c r="B16" s="197">
        <v>957797</v>
      </c>
      <c r="C16" s="197">
        <v>240265</v>
      </c>
      <c r="D16" s="197">
        <v>16138</v>
      </c>
      <c r="E16" s="197">
        <v>36387</v>
      </c>
      <c r="F16" s="197">
        <v>201413</v>
      </c>
      <c r="G16" s="198">
        <v>0</v>
      </c>
      <c r="H16" s="198">
        <v>0</v>
      </c>
      <c r="I16" s="197">
        <f t="shared" si="0"/>
        <v>1452000</v>
      </c>
      <c r="J16" s="197">
        <v>1452000</v>
      </c>
      <c r="K16" s="197">
        <v>1514015</v>
      </c>
    </row>
    <row r="17" spans="1:11">
      <c r="A17" s="201" t="s">
        <v>87</v>
      </c>
      <c r="B17" s="197">
        <v>8412599</v>
      </c>
      <c r="C17" s="197">
        <v>4511044</v>
      </c>
      <c r="D17" s="197">
        <v>584537</v>
      </c>
      <c r="E17" s="197">
        <v>228191</v>
      </c>
      <c r="F17" s="197">
        <v>345780</v>
      </c>
      <c r="G17" s="197">
        <v>40000</v>
      </c>
      <c r="H17" s="197">
        <v>12590253</v>
      </c>
      <c r="I17" s="197">
        <f>SUM(B17:H17)</f>
        <v>26712404</v>
      </c>
      <c r="J17" s="197">
        <v>26712404</v>
      </c>
      <c r="K17" s="197">
        <v>25365459</v>
      </c>
    </row>
    <row r="18" spans="1:11">
      <c r="A18" s="200" t="s">
        <v>1016</v>
      </c>
      <c r="B18" s="197">
        <v>85429</v>
      </c>
      <c r="C18" s="197">
        <v>54722</v>
      </c>
      <c r="D18" s="197">
        <v>7212</v>
      </c>
      <c r="E18" s="197">
        <v>27125</v>
      </c>
      <c r="F18" s="197">
        <v>803</v>
      </c>
      <c r="G18" s="198">
        <v>0</v>
      </c>
      <c r="H18" s="198">
        <v>0</v>
      </c>
      <c r="I18" s="197">
        <f>SUM(B18:H18)</f>
        <v>175291</v>
      </c>
      <c r="J18" s="197">
        <v>2000000</v>
      </c>
      <c r="K18" s="198">
        <v>0</v>
      </c>
    </row>
    <row r="19" spans="1:11">
      <c r="A19" s="202" t="s">
        <v>1026</v>
      </c>
      <c r="B19" s="199">
        <v>2413907</v>
      </c>
      <c r="C19" s="199">
        <v>256900</v>
      </c>
      <c r="D19" s="199">
        <v>55482</v>
      </c>
      <c r="E19" s="199">
        <v>44870</v>
      </c>
      <c r="F19" s="199">
        <v>14005</v>
      </c>
      <c r="G19" s="198">
        <v>0</v>
      </c>
      <c r="H19" s="198">
        <v>0</v>
      </c>
      <c r="I19" s="199">
        <f>SUM(B19:H19)</f>
        <v>2785164</v>
      </c>
      <c r="J19" s="199">
        <v>3562940</v>
      </c>
      <c r="K19" s="199">
        <v>2244041</v>
      </c>
    </row>
    <row r="20" spans="1:11">
      <c r="A20" s="201" t="s">
        <v>229</v>
      </c>
      <c r="B20" s="199">
        <v>876773</v>
      </c>
      <c r="C20" s="199">
        <v>114243</v>
      </c>
      <c r="D20" s="199">
        <v>5730</v>
      </c>
      <c r="E20" s="199">
        <v>1053</v>
      </c>
      <c r="F20" s="199">
        <v>1736</v>
      </c>
      <c r="G20" s="198">
        <v>0</v>
      </c>
      <c r="H20" s="198">
        <v>0</v>
      </c>
      <c r="I20" s="199">
        <f>SUM(B20:H20)</f>
        <v>999535</v>
      </c>
      <c r="J20" s="199">
        <v>1060183</v>
      </c>
      <c r="K20" s="199">
        <v>811299</v>
      </c>
    </row>
    <row r="21" spans="1:11">
      <c r="A21" s="200" t="s">
        <v>968</v>
      </c>
      <c r="B21" s="199">
        <v>221289</v>
      </c>
      <c r="C21" s="199">
        <v>59351</v>
      </c>
      <c r="D21" s="199">
        <v>5205</v>
      </c>
      <c r="E21" s="199">
        <v>4266</v>
      </c>
      <c r="F21" s="199">
        <v>1603</v>
      </c>
      <c r="G21" s="198">
        <v>0</v>
      </c>
      <c r="H21" s="198">
        <v>0</v>
      </c>
      <c r="I21" s="199">
        <f>SUM(B21:H21)</f>
        <v>291714</v>
      </c>
      <c r="J21" s="199">
        <v>359000</v>
      </c>
      <c r="K21" s="199">
        <v>326046</v>
      </c>
    </row>
    <row r="22" spans="1:11">
      <c r="A22" s="200" t="s">
        <v>969</v>
      </c>
      <c r="B22" s="197">
        <v>7109826</v>
      </c>
      <c r="C22" s="197">
        <v>3548060</v>
      </c>
      <c r="D22" s="197">
        <v>156110</v>
      </c>
      <c r="E22" s="199">
        <v>192634</v>
      </c>
      <c r="F22" s="197">
        <v>278221</v>
      </c>
      <c r="G22" s="198">
        <v>0</v>
      </c>
      <c r="H22" s="198">
        <v>0</v>
      </c>
      <c r="I22" s="197">
        <f t="shared" si="0"/>
        <v>11284851</v>
      </c>
      <c r="J22" s="197">
        <v>11723000</v>
      </c>
      <c r="K22" s="197">
        <v>11296348</v>
      </c>
    </row>
    <row r="23" spans="1:11">
      <c r="A23" s="200" t="s">
        <v>231</v>
      </c>
      <c r="B23" s="197">
        <v>4073334</v>
      </c>
      <c r="C23" s="197">
        <v>870495</v>
      </c>
      <c r="D23" s="197">
        <v>140521</v>
      </c>
      <c r="E23" s="197">
        <v>108132</v>
      </c>
      <c r="F23" s="197">
        <v>168060</v>
      </c>
      <c r="G23" s="198">
        <v>0</v>
      </c>
      <c r="H23" s="198">
        <v>0</v>
      </c>
      <c r="I23" s="197">
        <f>SUM(B23:H23)</f>
        <v>5360542</v>
      </c>
      <c r="J23" s="197">
        <v>5360542</v>
      </c>
      <c r="K23" s="197">
        <v>4805206</v>
      </c>
    </row>
    <row r="24" spans="1:11">
      <c r="A24" s="200" t="s">
        <v>970</v>
      </c>
      <c r="B24" s="197">
        <v>120883</v>
      </c>
      <c r="C24" s="197">
        <v>65458</v>
      </c>
      <c r="D24" s="197">
        <v>5258</v>
      </c>
      <c r="E24" s="197">
        <v>460</v>
      </c>
      <c r="F24" s="198">
        <v>0</v>
      </c>
      <c r="G24" s="198">
        <v>0</v>
      </c>
      <c r="H24" s="198">
        <v>0</v>
      </c>
      <c r="I24" s="197">
        <f t="shared" si="0"/>
        <v>192059</v>
      </c>
      <c r="J24" s="197">
        <v>300000</v>
      </c>
      <c r="K24" s="197">
        <v>52258</v>
      </c>
    </row>
    <row r="25" spans="1:11">
      <c r="A25" s="200" t="s">
        <v>971</v>
      </c>
      <c r="B25" s="197">
        <v>4409445</v>
      </c>
      <c r="C25" s="197">
        <v>1668638</v>
      </c>
      <c r="D25" s="197">
        <v>194264</v>
      </c>
      <c r="E25" s="199">
        <v>63961</v>
      </c>
      <c r="F25" s="197">
        <v>557666</v>
      </c>
      <c r="G25" s="198">
        <v>0</v>
      </c>
      <c r="H25" s="198">
        <v>0</v>
      </c>
      <c r="I25" s="197">
        <f>SUM(B25:H25)</f>
        <v>6893974</v>
      </c>
      <c r="J25" s="197">
        <v>6893974</v>
      </c>
      <c r="K25" s="197">
        <v>7439809</v>
      </c>
    </row>
    <row r="26" spans="1:11">
      <c r="A26" s="200" t="s">
        <v>972</v>
      </c>
      <c r="B26" s="197">
        <v>6561323</v>
      </c>
      <c r="C26" s="197">
        <v>261059</v>
      </c>
      <c r="D26" s="197">
        <v>6053810</v>
      </c>
      <c r="E26" s="197">
        <v>1362834</v>
      </c>
      <c r="F26" s="197">
        <v>461052</v>
      </c>
      <c r="G26" s="198">
        <v>0</v>
      </c>
      <c r="H26" s="198">
        <v>0</v>
      </c>
      <c r="I26" s="197">
        <f t="shared" ref="I26:I35" si="1">SUM(B26:H26)</f>
        <v>14700078</v>
      </c>
      <c r="J26" s="197">
        <v>14700078</v>
      </c>
      <c r="K26" s="197">
        <v>12866168</v>
      </c>
    </row>
    <row r="27" spans="1:11">
      <c r="A27" s="200" t="s">
        <v>232</v>
      </c>
      <c r="B27" s="197">
        <v>25512166</v>
      </c>
      <c r="C27" s="197">
        <v>4161997</v>
      </c>
      <c r="D27" s="197">
        <v>234310</v>
      </c>
      <c r="E27" s="197">
        <v>258485</v>
      </c>
      <c r="F27" s="197">
        <v>337013</v>
      </c>
      <c r="G27" s="198">
        <v>0</v>
      </c>
      <c r="H27" s="198">
        <v>0</v>
      </c>
      <c r="I27" s="197">
        <f t="shared" si="1"/>
        <v>30503971</v>
      </c>
      <c r="J27" s="197">
        <v>30503971</v>
      </c>
      <c r="K27" s="197">
        <v>30288450</v>
      </c>
    </row>
    <row r="28" spans="1:11">
      <c r="A28" s="200" t="s">
        <v>870</v>
      </c>
      <c r="B28" s="198">
        <v>0</v>
      </c>
      <c r="C28" s="198">
        <v>0</v>
      </c>
      <c r="D28" s="198">
        <v>0</v>
      </c>
      <c r="E28" s="198">
        <v>0</v>
      </c>
      <c r="F28" s="198">
        <v>0</v>
      </c>
      <c r="G28" s="197">
        <v>350000000</v>
      </c>
      <c r="H28" s="198">
        <v>0</v>
      </c>
      <c r="I28" s="197">
        <f t="shared" si="1"/>
        <v>350000000</v>
      </c>
      <c r="J28" s="197">
        <v>350000000</v>
      </c>
      <c r="K28" s="197">
        <v>297382183</v>
      </c>
    </row>
    <row r="29" spans="1:11">
      <c r="A29" s="200" t="s">
        <v>973</v>
      </c>
      <c r="B29" s="197">
        <v>15367249</v>
      </c>
      <c r="C29" s="197">
        <v>11247418</v>
      </c>
      <c r="D29" s="197">
        <v>189471</v>
      </c>
      <c r="E29" s="197">
        <v>204443</v>
      </c>
      <c r="F29" s="197">
        <v>927862</v>
      </c>
      <c r="G29" s="198">
        <v>0</v>
      </c>
      <c r="H29" s="198">
        <v>0</v>
      </c>
      <c r="I29" s="197">
        <f t="shared" si="1"/>
        <v>27936443</v>
      </c>
      <c r="J29" s="197">
        <v>29910000</v>
      </c>
      <c r="K29" s="197">
        <v>8775878</v>
      </c>
    </row>
    <row r="30" spans="1:11">
      <c r="A30" s="200" t="s">
        <v>59</v>
      </c>
      <c r="B30" s="197">
        <v>38230224</v>
      </c>
      <c r="C30" s="197">
        <v>587422</v>
      </c>
      <c r="D30" s="197">
        <v>644707</v>
      </c>
      <c r="E30" s="197">
        <v>143527</v>
      </c>
      <c r="F30" s="197">
        <v>146106</v>
      </c>
      <c r="G30" s="198">
        <v>0</v>
      </c>
      <c r="H30" s="197">
        <v>448006</v>
      </c>
      <c r="I30" s="197">
        <f t="shared" si="1"/>
        <v>40199992</v>
      </c>
      <c r="J30" s="197">
        <v>40200000</v>
      </c>
      <c r="K30" s="197">
        <v>34160197</v>
      </c>
    </row>
    <row r="31" spans="1:11">
      <c r="A31" s="200" t="s">
        <v>53</v>
      </c>
      <c r="B31" s="197">
        <v>1612580</v>
      </c>
      <c r="C31" s="197">
        <v>955681</v>
      </c>
      <c r="D31" s="197">
        <v>20199</v>
      </c>
      <c r="E31" s="197">
        <v>65993</v>
      </c>
      <c r="F31" s="197">
        <v>23932</v>
      </c>
      <c r="G31" s="198">
        <v>0</v>
      </c>
      <c r="H31" s="198">
        <v>0</v>
      </c>
      <c r="I31" s="197">
        <f t="shared" si="1"/>
        <v>2678385</v>
      </c>
      <c r="J31" s="197">
        <v>2719000</v>
      </c>
      <c r="K31" s="197">
        <v>2546861</v>
      </c>
    </row>
    <row r="32" spans="1:11">
      <c r="A32" s="200" t="s">
        <v>54</v>
      </c>
      <c r="B32" s="198">
        <v>0</v>
      </c>
      <c r="C32" s="198">
        <v>0</v>
      </c>
      <c r="D32" s="198">
        <v>0</v>
      </c>
      <c r="E32" s="198">
        <v>0</v>
      </c>
      <c r="F32" s="198">
        <v>0</v>
      </c>
      <c r="G32" s="198">
        <v>0</v>
      </c>
      <c r="H32" s="198">
        <v>0</v>
      </c>
      <c r="I32" s="198">
        <f t="shared" si="1"/>
        <v>0</v>
      </c>
      <c r="J32" s="198">
        <v>0</v>
      </c>
      <c r="K32" s="197">
        <v>14143585</v>
      </c>
    </row>
    <row r="33" spans="1:11">
      <c r="A33" s="200" t="s">
        <v>1018</v>
      </c>
      <c r="B33" s="197">
        <v>153329</v>
      </c>
      <c r="C33" s="197">
        <v>222987</v>
      </c>
      <c r="D33" s="197">
        <v>37805</v>
      </c>
      <c r="E33" s="197">
        <v>19959</v>
      </c>
      <c r="F33" s="198">
        <v>0</v>
      </c>
      <c r="G33" s="198">
        <v>0</v>
      </c>
      <c r="H33" s="198">
        <v>0</v>
      </c>
      <c r="I33" s="197">
        <f t="shared" si="1"/>
        <v>434080</v>
      </c>
      <c r="J33" s="197">
        <v>434080</v>
      </c>
      <c r="K33" s="198">
        <v>0</v>
      </c>
    </row>
    <row r="34" spans="1:11">
      <c r="A34" s="200" t="s">
        <v>1141</v>
      </c>
      <c r="B34" s="197">
        <v>1104120</v>
      </c>
      <c r="C34" s="197">
        <v>337054</v>
      </c>
      <c r="D34" s="197">
        <v>10377</v>
      </c>
      <c r="E34" s="197">
        <v>20350</v>
      </c>
      <c r="F34" s="197">
        <v>634</v>
      </c>
      <c r="G34" s="198">
        <v>0</v>
      </c>
      <c r="H34" s="198">
        <v>0</v>
      </c>
      <c r="I34" s="197">
        <f t="shared" si="1"/>
        <v>1472535</v>
      </c>
      <c r="J34" s="197">
        <v>1491000</v>
      </c>
      <c r="K34" s="197">
        <v>1354094</v>
      </c>
    </row>
    <row r="35" spans="1:11">
      <c r="A35" s="200" t="s">
        <v>974</v>
      </c>
      <c r="B35" s="197">
        <v>334285</v>
      </c>
      <c r="C35" s="197">
        <v>61884</v>
      </c>
      <c r="D35" s="197">
        <v>13095</v>
      </c>
      <c r="E35" s="197">
        <v>10180</v>
      </c>
      <c r="F35" s="198">
        <v>0</v>
      </c>
      <c r="G35" s="198">
        <v>0</v>
      </c>
      <c r="H35" s="198">
        <v>0</v>
      </c>
      <c r="I35" s="197">
        <f t="shared" si="1"/>
        <v>419444</v>
      </c>
      <c r="J35" s="197">
        <v>700000</v>
      </c>
      <c r="K35" s="197">
        <v>273203</v>
      </c>
    </row>
    <row r="36" spans="1:11">
      <c r="A36" s="200" t="s">
        <v>975</v>
      </c>
      <c r="B36" s="197">
        <v>478813</v>
      </c>
      <c r="C36" s="197">
        <v>408979</v>
      </c>
      <c r="D36" s="197">
        <v>29609</v>
      </c>
      <c r="E36" s="197">
        <v>108792</v>
      </c>
      <c r="F36" s="197">
        <v>3176</v>
      </c>
      <c r="G36" s="198">
        <v>0</v>
      </c>
      <c r="H36" s="198">
        <v>0</v>
      </c>
      <c r="I36" s="197">
        <f t="shared" ref="I36:I41" si="2">SUM(B36:H36)</f>
        <v>1029369</v>
      </c>
      <c r="J36" s="197">
        <v>2000000</v>
      </c>
      <c r="K36" s="197">
        <v>198514</v>
      </c>
    </row>
    <row r="37" spans="1:11">
      <c r="A37" s="200" t="s">
        <v>976</v>
      </c>
      <c r="B37" s="197">
        <v>695802</v>
      </c>
      <c r="C37" s="197">
        <v>396052</v>
      </c>
      <c r="D37" s="197">
        <v>24374</v>
      </c>
      <c r="E37" s="197">
        <v>3262</v>
      </c>
      <c r="F37" s="197">
        <v>5070</v>
      </c>
      <c r="G37" s="198">
        <v>0</v>
      </c>
      <c r="H37" s="198">
        <v>0</v>
      </c>
      <c r="I37" s="197">
        <f t="shared" si="2"/>
        <v>1124560</v>
      </c>
      <c r="J37" s="197">
        <v>1124560</v>
      </c>
      <c r="K37" s="197">
        <v>1130531</v>
      </c>
    </row>
    <row r="38" spans="1:11">
      <c r="A38" s="200" t="s">
        <v>29</v>
      </c>
      <c r="B38" s="198">
        <v>0</v>
      </c>
      <c r="C38" s="197">
        <v>1274038</v>
      </c>
      <c r="D38" s="198">
        <v>0</v>
      </c>
      <c r="E38" s="198">
        <v>0</v>
      </c>
      <c r="F38" s="198">
        <v>0</v>
      </c>
      <c r="G38" s="197">
        <v>280497592</v>
      </c>
      <c r="H38" s="197">
        <v>426166483</v>
      </c>
      <c r="I38" s="197">
        <f t="shared" si="2"/>
        <v>707938113</v>
      </c>
      <c r="J38" s="197">
        <v>861380011</v>
      </c>
      <c r="K38" s="197">
        <v>569850318</v>
      </c>
    </row>
    <row r="39" spans="1:11">
      <c r="A39" s="200" t="s">
        <v>977</v>
      </c>
      <c r="B39" s="197">
        <v>14119046</v>
      </c>
      <c r="C39" s="197">
        <v>5934027</v>
      </c>
      <c r="D39" s="197">
        <v>1918611</v>
      </c>
      <c r="E39" s="197">
        <v>183854</v>
      </c>
      <c r="F39" s="197">
        <v>643070</v>
      </c>
      <c r="G39" s="198">
        <v>0</v>
      </c>
      <c r="H39" s="198">
        <v>0</v>
      </c>
      <c r="I39" s="197">
        <f t="shared" si="2"/>
        <v>22798608</v>
      </c>
      <c r="J39" s="197">
        <v>22904000</v>
      </c>
      <c r="K39" s="197">
        <v>24183558</v>
      </c>
    </row>
    <row r="40" spans="1:11">
      <c r="A40" s="200" t="s">
        <v>978</v>
      </c>
      <c r="B40" s="197">
        <v>4434538</v>
      </c>
      <c r="C40" s="197">
        <v>2878766</v>
      </c>
      <c r="D40" s="197">
        <v>57883</v>
      </c>
      <c r="E40" s="197">
        <v>149612</v>
      </c>
      <c r="F40" s="197">
        <v>177855</v>
      </c>
      <c r="G40" s="197">
        <v>1000000</v>
      </c>
      <c r="H40" s="197">
        <v>138700</v>
      </c>
      <c r="I40" s="197">
        <f t="shared" si="2"/>
        <v>8837354</v>
      </c>
      <c r="J40" s="197">
        <v>8913299</v>
      </c>
      <c r="K40" s="197">
        <v>8621157</v>
      </c>
    </row>
    <row r="41" spans="1:11">
      <c r="A41" s="200" t="s">
        <v>979</v>
      </c>
      <c r="B41" s="197">
        <v>1057476</v>
      </c>
      <c r="C41" s="197">
        <v>178584</v>
      </c>
      <c r="D41" s="197">
        <v>11346</v>
      </c>
      <c r="E41" s="197">
        <v>26794</v>
      </c>
      <c r="F41" s="197">
        <v>16908</v>
      </c>
      <c r="G41" s="198">
        <v>0</v>
      </c>
      <c r="H41" s="198">
        <v>0</v>
      </c>
      <c r="I41" s="197">
        <f t="shared" si="2"/>
        <v>1291108</v>
      </c>
      <c r="J41" s="197">
        <v>1684000</v>
      </c>
      <c r="K41" s="197">
        <v>1314455</v>
      </c>
    </row>
    <row r="42" spans="1:11">
      <c r="A42" s="200" t="s">
        <v>56</v>
      </c>
      <c r="B42" s="197">
        <v>4831389</v>
      </c>
      <c r="C42" s="197">
        <v>854487</v>
      </c>
      <c r="D42" s="197">
        <v>28105</v>
      </c>
      <c r="E42" s="197">
        <v>36942</v>
      </c>
      <c r="F42" s="197">
        <v>105479</v>
      </c>
      <c r="G42" s="198">
        <v>0</v>
      </c>
      <c r="H42" s="198">
        <v>0</v>
      </c>
      <c r="I42" s="197">
        <f t="shared" ref="I42:I50" si="3">SUM(B42:H42)</f>
        <v>5856402</v>
      </c>
      <c r="J42" s="197">
        <v>5856403</v>
      </c>
      <c r="K42" s="197">
        <v>5330681</v>
      </c>
    </row>
    <row r="43" spans="1:11">
      <c r="A43" s="200" t="s">
        <v>980</v>
      </c>
      <c r="B43" s="197">
        <v>5853236</v>
      </c>
      <c r="C43" s="197">
        <v>1140542</v>
      </c>
      <c r="D43" s="197">
        <v>633163</v>
      </c>
      <c r="E43" s="197">
        <v>160857</v>
      </c>
      <c r="F43" s="197">
        <v>578047</v>
      </c>
      <c r="G43" s="198">
        <v>0</v>
      </c>
      <c r="H43" s="198">
        <v>0</v>
      </c>
      <c r="I43" s="197">
        <f t="shared" si="3"/>
        <v>8365845</v>
      </c>
      <c r="J43" s="197">
        <v>8725000</v>
      </c>
      <c r="K43" s="197">
        <v>8649908</v>
      </c>
    </row>
    <row r="44" spans="1:11">
      <c r="A44" s="200" t="s">
        <v>981</v>
      </c>
      <c r="B44" s="197">
        <v>570741</v>
      </c>
      <c r="C44" s="197">
        <v>702126</v>
      </c>
      <c r="D44" s="197">
        <v>79724</v>
      </c>
      <c r="E44" s="197">
        <v>18960</v>
      </c>
      <c r="F44" s="197">
        <v>9336</v>
      </c>
      <c r="G44" s="197">
        <v>11560349</v>
      </c>
      <c r="H44" s="197">
        <v>60300</v>
      </c>
      <c r="I44" s="197">
        <f t="shared" si="3"/>
        <v>13001536</v>
      </c>
      <c r="J44" s="197">
        <v>13011000</v>
      </c>
      <c r="K44" s="197">
        <v>7393205</v>
      </c>
    </row>
    <row r="45" spans="1:11">
      <c r="A45" s="200" t="s">
        <v>1017</v>
      </c>
      <c r="B45" s="197">
        <v>9701106</v>
      </c>
      <c r="C45" s="197">
        <v>466866</v>
      </c>
      <c r="D45" s="197">
        <v>15785</v>
      </c>
      <c r="E45" s="197">
        <v>55451</v>
      </c>
      <c r="F45" s="197">
        <v>24160</v>
      </c>
      <c r="G45" s="198">
        <v>0</v>
      </c>
      <c r="H45" s="198">
        <v>0</v>
      </c>
      <c r="I45" s="197">
        <f t="shared" si="3"/>
        <v>10263368</v>
      </c>
      <c r="J45" s="197">
        <v>10263368</v>
      </c>
      <c r="K45" s="198">
        <v>0</v>
      </c>
    </row>
    <row r="46" spans="1:11">
      <c r="A46" s="200" t="s">
        <v>1142</v>
      </c>
      <c r="B46" s="197">
        <v>1587153</v>
      </c>
      <c r="C46" s="197">
        <v>2361455</v>
      </c>
      <c r="D46" s="197">
        <v>12372</v>
      </c>
      <c r="E46" s="197">
        <v>46530</v>
      </c>
      <c r="F46" s="197">
        <v>43921</v>
      </c>
      <c r="G46" s="198">
        <v>0</v>
      </c>
      <c r="H46" s="198">
        <v>0</v>
      </c>
      <c r="I46" s="197">
        <f t="shared" si="3"/>
        <v>4051431</v>
      </c>
      <c r="J46" s="197">
        <v>4051433</v>
      </c>
      <c r="K46" s="197">
        <v>3357838</v>
      </c>
    </row>
    <row r="47" spans="1:11">
      <c r="A47" s="200" t="s">
        <v>982</v>
      </c>
      <c r="B47" s="197">
        <v>5214141</v>
      </c>
      <c r="C47" s="197">
        <v>722788</v>
      </c>
      <c r="D47" s="197">
        <v>60162</v>
      </c>
      <c r="E47" s="197">
        <v>13857</v>
      </c>
      <c r="F47" s="197">
        <v>115749</v>
      </c>
      <c r="G47" s="198">
        <v>0</v>
      </c>
      <c r="H47" s="198">
        <v>0</v>
      </c>
      <c r="I47" s="197">
        <f t="shared" si="3"/>
        <v>6126697</v>
      </c>
      <c r="J47" s="197">
        <v>6126697</v>
      </c>
      <c r="K47" s="197">
        <v>6411588</v>
      </c>
    </row>
    <row r="48" spans="1:11">
      <c r="A48" s="200" t="s">
        <v>57</v>
      </c>
      <c r="B48" s="197">
        <v>5738022</v>
      </c>
      <c r="C48" s="197">
        <v>1155603</v>
      </c>
      <c r="D48" s="197">
        <v>62469</v>
      </c>
      <c r="E48" s="197">
        <v>105787</v>
      </c>
      <c r="F48" s="197">
        <v>436946</v>
      </c>
      <c r="G48" s="198">
        <v>0</v>
      </c>
      <c r="H48" s="198">
        <v>0</v>
      </c>
      <c r="I48" s="197">
        <f t="shared" si="3"/>
        <v>7498827</v>
      </c>
      <c r="J48" s="197">
        <v>8338000</v>
      </c>
      <c r="K48" s="197">
        <v>7432122</v>
      </c>
    </row>
    <row r="49" spans="1:11">
      <c r="A49" s="200" t="s">
        <v>234</v>
      </c>
      <c r="B49" s="197">
        <v>13563843</v>
      </c>
      <c r="C49" s="197">
        <v>1128131</v>
      </c>
      <c r="D49" s="197">
        <v>147876</v>
      </c>
      <c r="E49" s="197">
        <v>108229</v>
      </c>
      <c r="F49" s="197">
        <v>145332</v>
      </c>
      <c r="G49" s="198">
        <v>0</v>
      </c>
      <c r="H49" s="198">
        <v>0</v>
      </c>
      <c r="I49" s="197">
        <f t="shared" si="3"/>
        <v>15093411</v>
      </c>
      <c r="J49" s="197">
        <v>16005000</v>
      </c>
      <c r="K49" s="197">
        <v>14545519</v>
      </c>
    </row>
    <row r="50" spans="1:11">
      <c r="A50" s="200" t="s">
        <v>455</v>
      </c>
      <c r="B50" s="197">
        <v>21452076</v>
      </c>
      <c r="C50" s="197">
        <v>906395</v>
      </c>
      <c r="D50" s="197">
        <v>10765425</v>
      </c>
      <c r="E50" s="197">
        <v>5954272</v>
      </c>
      <c r="F50" s="197">
        <v>3356210</v>
      </c>
      <c r="G50" s="198">
        <v>0</v>
      </c>
      <c r="H50" s="198">
        <v>0</v>
      </c>
      <c r="I50" s="197">
        <f t="shared" si="3"/>
        <v>42434378</v>
      </c>
      <c r="J50" s="197">
        <v>42434378</v>
      </c>
      <c r="K50" s="197">
        <v>31644924</v>
      </c>
    </row>
    <row r="51" spans="1:11">
      <c r="A51" s="89" t="s">
        <v>34</v>
      </c>
      <c r="B51" s="90">
        <f>SUM(B4:B50)</f>
        <v>1300403906</v>
      </c>
      <c r="C51" s="90">
        <f t="shared" ref="C51:K51" si="4">SUM(C4:C50)</f>
        <v>210798858</v>
      </c>
      <c r="D51" s="90">
        <f t="shared" si="4"/>
        <v>131207934</v>
      </c>
      <c r="E51" s="90">
        <f t="shared" si="4"/>
        <v>30769606</v>
      </c>
      <c r="F51" s="90">
        <f t="shared" si="4"/>
        <v>66514923</v>
      </c>
      <c r="G51" s="90">
        <f t="shared" si="4"/>
        <v>694960427</v>
      </c>
      <c r="H51" s="90">
        <f t="shared" si="4"/>
        <v>442388256</v>
      </c>
      <c r="I51" s="90">
        <f t="shared" si="4"/>
        <v>2877043910</v>
      </c>
      <c r="J51" s="90">
        <f t="shared" si="4"/>
        <v>3052592000</v>
      </c>
      <c r="K51" s="90">
        <f t="shared" si="4"/>
        <v>2523859250</v>
      </c>
    </row>
  </sheetData>
  <mergeCells count="1">
    <mergeCell ref="A1:K1"/>
  </mergeCells>
  <phoneticPr fontId="0" type="noConversion"/>
  <pageMargins left="0.23" right="0.22" top="0.75" bottom="0.28999999999999998" header="0.25" footer="0.27"/>
  <pageSetup paperSize="9" scale="89" orientation="landscape" r:id="rId1"/>
  <headerFooter>
    <oddHeader>&amp;RKingdom of Bahrain
Consolidated Final Account
For The Year Ended 31 December 2013</oddHeader>
  </headerFooter>
  <rowBreaks count="1" manualBreakCount="1">
    <brk id="39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35"/>
  <sheetViews>
    <sheetView view="pageBreakPreview" zoomScaleNormal="100" zoomScaleSheetLayoutView="100" workbookViewId="0">
      <selection sqref="A1:I1"/>
    </sheetView>
  </sheetViews>
  <sheetFormatPr defaultRowHeight="12.75"/>
  <cols>
    <col min="1" max="3" width="3.7109375" style="11" customWidth="1"/>
    <col min="4" max="4" width="5.28515625" style="11" bestFit="1" customWidth="1"/>
    <col min="5" max="5" width="38.28515625" style="11" bestFit="1" customWidth="1"/>
    <col min="6" max="7" width="12.85546875" style="11" bestFit="1" customWidth="1"/>
    <col min="8" max="8" width="11.42578125" style="11" bestFit="1" customWidth="1"/>
    <col min="9" max="9" width="12.85546875" style="11" bestFit="1" customWidth="1"/>
    <col min="10" max="16384" width="9.140625" style="11"/>
  </cols>
  <sheetData>
    <row r="1" spans="1:9" ht="22.5" customHeight="1">
      <c r="A1" s="277" t="s">
        <v>955</v>
      </c>
      <c r="B1" s="278"/>
      <c r="C1" s="278"/>
      <c r="D1" s="279"/>
      <c r="E1" s="279"/>
      <c r="F1" s="279"/>
      <c r="G1" s="279"/>
      <c r="H1" s="279"/>
      <c r="I1" s="279"/>
    </row>
    <row r="2" spans="1:9" ht="13.5" customHeight="1">
      <c r="I2" s="17" t="s">
        <v>63</v>
      </c>
    </row>
    <row r="3" spans="1:9" ht="18.75" customHeight="1">
      <c r="A3" s="280" t="s">
        <v>121</v>
      </c>
      <c r="B3" s="281"/>
      <c r="C3" s="281"/>
      <c r="D3" s="281"/>
      <c r="E3" s="282" t="s">
        <v>35</v>
      </c>
      <c r="F3" s="280">
        <v>2013</v>
      </c>
      <c r="G3" s="280"/>
      <c r="H3" s="280"/>
      <c r="I3" s="284" t="s">
        <v>936</v>
      </c>
    </row>
    <row r="4" spans="1:9" ht="18.75" customHeight="1">
      <c r="A4" s="98" t="s">
        <v>898</v>
      </c>
      <c r="B4" s="98" t="s">
        <v>935</v>
      </c>
      <c r="C4" s="98" t="s">
        <v>895</v>
      </c>
      <c r="D4" s="98" t="s">
        <v>934</v>
      </c>
      <c r="E4" s="283"/>
      <c r="F4" s="98" t="s">
        <v>33</v>
      </c>
      <c r="G4" s="98" t="s">
        <v>62</v>
      </c>
      <c r="H4" s="98" t="s">
        <v>122</v>
      </c>
      <c r="I4" s="285"/>
    </row>
    <row r="5" spans="1:9" ht="4.5" customHeight="1">
      <c r="A5" s="16"/>
      <c r="B5" s="16"/>
      <c r="C5" s="16"/>
      <c r="D5" s="16"/>
      <c r="E5" s="15"/>
      <c r="F5" s="16"/>
      <c r="G5" s="16"/>
      <c r="H5" s="16"/>
      <c r="I5" s="18"/>
    </row>
    <row r="6" spans="1:9">
      <c r="A6" s="156" t="s">
        <v>419</v>
      </c>
      <c r="B6" s="156" t="s">
        <v>238</v>
      </c>
      <c r="C6" s="156" t="s">
        <v>238</v>
      </c>
      <c r="D6" s="156" t="s">
        <v>484</v>
      </c>
      <c r="E6" s="157" t="s">
        <v>168</v>
      </c>
      <c r="F6" s="158">
        <v>798247813</v>
      </c>
      <c r="G6" s="158">
        <v>768711715</v>
      </c>
      <c r="H6" s="158">
        <v>29536098</v>
      </c>
      <c r="I6" s="158">
        <v>729478294</v>
      </c>
    </row>
    <row r="7" spans="1:9">
      <c r="A7" s="156" t="s">
        <v>419</v>
      </c>
      <c r="B7" s="156" t="s">
        <v>238</v>
      </c>
      <c r="C7" s="156" t="s">
        <v>238</v>
      </c>
      <c r="D7" s="156" t="s">
        <v>485</v>
      </c>
      <c r="E7" s="157" t="s">
        <v>169</v>
      </c>
      <c r="F7" s="158">
        <v>16397814</v>
      </c>
      <c r="G7" s="158">
        <v>16280448</v>
      </c>
      <c r="H7" s="158">
        <v>117366</v>
      </c>
      <c r="I7" s="158">
        <v>14993202</v>
      </c>
    </row>
    <row r="8" spans="1:9">
      <c r="A8" s="156" t="s">
        <v>419</v>
      </c>
      <c r="B8" s="156" t="s">
        <v>238</v>
      </c>
      <c r="C8" s="156" t="s">
        <v>238</v>
      </c>
      <c r="D8" s="156" t="s">
        <v>486</v>
      </c>
      <c r="E8" s="157" t="s">
        <v>170</v>
      </c>
      <c r="F8" s="158">
        <v>40758629</v>
      </c>
      <c r="G8" s="158">
        <v>41191953</v>
      </c>
      <c r="H8" s="158">
        <v>-433324</v>
      </c>
      <c r="I8" s="158">
        <v>39855920</v>
      </c>
    </row>
    <row r="9" spans="1:9">
      <c r="A9" s="156" t="s">
        <v>419</v>
      </c>
      <c r="B9" s="156" t="s">
        <v>238</v>
      </c>
      <c r="C9" s="156" t="s">
        <v>238</v>
      </c>
      <c r="D9" s="156" t="s">
        <v>900</v>
      </c>
      <c r="E9" s="157" t="s">
        <v>901</v>
      </c>
      <c r="F9" s="158">
        <v>53180077</v>
      </c>
      <c r="G9" s="158">
        <v>54646890</v>
      </c>
      <c r="H9" s="158">
        <v>-1466813</v>
      </c>
      <c r="I9" s="158">
        <v>49383796</v>
      </c>
    </row>
    <row r="10" spans="1:9">
      <c r="A10" s="156" t="s">
        <v>419</v>
      </c>
      <c r="B10" s="156" t="s">
        <v>238</v>
      </c>
      <c r="C10" s="156" t="s">
        <v>238</v>
      </c>
      <c r="D10" s="156" t="s">
        <v>487</v>
      </c>
      <c r="E10" s="157" t="s">
        <v>697</v>
      </c>
      <c r="F10" s="158">
        <v>22665425</v>
      </c>
      <c r="G10" s="158">
        <v>23393611</v>
      </c>
      <c r="H10" s="158">
        <v>-728186</v>
      </c>
      <c r="I10" s="158">
        <v>22463079</v>
      </c>
    </row>
    <row r="11" spans="1:9">
      <c r="A11" s="156" t="s">
        <v>419</v>
      </c>
      <c r="B11" s="156" t="s">
        <v>238</v>
      </c>
      <c r="C11" s="156" t="s">
        <v>238</v>
      </c>
      <c r="D11" s="156" t="s">
        <v>488</v>
      </c>
      <c r="E11" s="157" t="s">
        <v>171</v>
      </c>
      <c r="F11" s="158">
        <v>2302896</v>
      </c>
      <c r="G11" s="158">
        <v>3171371</v>
      </c>
      <c r="H11" s="158">
        <v>-868475</v>
      </c>
      <c r="I11" s="158">
        <v>2869609</v>
      </c>
    </row>
    <row r="12" spans="1:9">
      <c r="A12" s="156" t="s">
        <v>419</v>
      </c>
      <c r="B12" s="156" t="s">
        <v>238</v>
      </c>
      <c r="C12" s="156" t="s">
        <v>238</v>
      </c>
      <c r="D12" s="156" t="s">
        <v>489</v>
      </c>
      <c r="E12" s="157" t="s">
        <v>172</v>
      </c>
      <c r="F12" s="158">
        <v>39850042</v>
      </c>
      <c r="G12" s="158">
        <v>41971919</v>
      </c>
      <c r="H12" s="158">
        <v>-2121877</v>
      </c>
      <c r="I12" s="158">
        <v>41830564</v>
      </c>
    </row>
    <row r="13" spans="1:9">
      <c r="A13" s="156" t="s">
        <v>419</v>
      </c>
      <c r="B13" s="156" t="s">
        <v>238</v>
      </c>
      <c r="C13" s="156" t="s">
        <v>238</v>
      </c>
      <c r="D13" s="156" t="s">
        <v>490</v>
      </c>
      <c r="E13" s="157" t="s">
        <v>218</v>
      </c>
      <c r="F13" s="158">
        <v>35400</v>
      </c>
      <c r="G13" s="158">
        <v>4400</v>
      </c>
      <c r="H13" s="158">
        <v>31000</v>
      </c>
      <c r="I13" s="159">
        <v>0</v>
      </c>
    </row>
    <row r="14" spans="1:9">
      <c r="A14" s="156" t="s">
        <v>419</v>
      </c>
      <c r="B14" s="156" t="s">
        <v>238</v>
      </c>
      <c r="C14" s="156" t="s">
        <v>238</v>
      </c>
      <c r="D14" s="156" t="s">
        <v>491</v>
      </c>
      <c r="E14" s="157" t="s">
        <v>219</v>
      </c>
      <c r="F14" s="158">
        <v>78322</v>
      </c>
      <c r="G14" s="158">
        <v>52200</v>
      </c>
      <c r="H14" s="158">
        <v>26122</v>
      </c>
      <c r="I14" s="158">
        <v>71700</v>
      </c>
    </row>
    <row r="15" spans="1:9">
      <c r="A15" s="156" t="s">
        <v>419</v>
      </c>
      <c r="B15" s="156" t="s">
        <v>238</v>
      </c>
      <c r="C15" s="156" t="s">
        <v>238</v>
      </c>
      <c r="D15" s="156" t="s">
        <v>492</v>
      </c>
      <c r="E15" s="157" t="s">
        <v>698</v>
      </c>
      <c r="F15" s="158">
        <v>2486000</v>
      </c>
      <c r="G15" s="158">
        <v>2169566</v>
      </c>
      <c r="H15" s="158">
        <v>316434</v>
      </c>
      <c r="I15" s="158">
        <v>1880109</v>
      </c>
    </row>
    <row r="16" spans="1:9">
      <c r="A16" s="156" t="s">
        <v>419</v>
      </c>
      <c r="B16" s="156" t="s">
        <v>238</v>
      </c>
      <c r="C16" s="156" t="s">
        <v>238</v>
      </c>
      <c r="D16" s="156" t="s">
        <v>493</v>
      </c>
      <c r="E16" s="157" t="s">
        <v>699</v>
      </c>
      <c r="F16" s="158">
        <v>2490999</v>
      </c>
      <c r="G16" s="158">
        <v>3136555</v>
      </c>
      <c r="H16" s="158">
        <v>-645556</v>
      </c>
      <c r="I16" s="158">
        <v>2842082</v>
      </c>
    </row>
    <row r="17" spans="1:9">
      <c r="A17" s="156" t="s">
        <v>419</v>
      </c>
      <c r="B17" s="156" t="s">
        <v>238</v>
      </c>
      <c r="C17" s="156" t="s">
        <v>238</v>
      </c>
      <c r="D17" s="156" t="s">
        <v>494</v>
      </c>
      <c r="E17" s="157" t="s">
        <v>700</v>
      </c>
      <c r="F17" s="158">
        <v>496800</v>
      </c>
      <c r="G17" s="158">
        <v>504941</v>
      </c>
      <c r="H17" s="158">
        <v>-8141</v>
      </c>
      <c r="I17" s="158">
        <v>458981</v>
      </c>
    </row>
    <row r="18" spans="1:9">
      <c r="A18" s="156" t="s">
        <v>419</v>
      </c>
      <c r="B18" s="156" t="s">
        <v>238</v>
      </c>
      <c r="C18" s="156" t="s">
        <v>238</v>
      </c>
      <c r="D18" s="156" t="s">
        <v>1027</v>
      </c>
      <c r="E18" s="157" t="s">
        <v>1028</v>
      </c>
      <c r="F18" s="158">
        <v>740000</v>
      </c>
      <c r="G18" s="159">
        <v>0</v>
      </c>
      <c r="H18" s="158">
        <v>740000</v>
      </c>
      <c r="I18" s="159">
        <v>0</v>
      </c>
    </row>
    <row r="19" spans="1:9">
      <c r="A19" s="156" t="s">
        <v>419</v>
      </c>
      <c r="B19" s="156" t="s">
        <v>238</v>
      </c>
      <c r="C19" s="156" t="s">
        <v>238</v>
      </c>
      <c r="D19" s="156" t="s">
        <v>495</v>
      </c>
      <c r="E19" s="157" t="s">
        <v>701</v>
      </c>
      <c r="F19" s="158">
        <v>134610</v>
      </c>
      <c r="G19" s="158">
        <v>3018</v>
      </c>
      <c r="H19" s="158">
        <v>131592</v>
      </c>
      <c r="I19" s="158">
        <v>62140</v>
      </c>
    </row>
    <row r="20" spans="1:9">
      <c r="A20" s="156" t="s">
        <v>419</v>
      </c>
      <c r="B20" s="156" t="s">
        <v>238</v>
      </c>
      <c r="C20" s="156" t="s">
        <v>238</v>
      </c>
      <c r="D20" s="156" t="s">
        <v>496</v>
      </c>
      <c r="E20" s="157" t="s">
        <v>702</v>
      </c>
      <c r="F20" s="158">
        <v>3655705</v>
      </c>
      <c r="G20" s="158">
        <v>3441589</v>
      </c>
      <c r="H20" s="158">
        <v>214116</v>
      </c>
      <c r="I20" s="158">
        <v>2978924</v>
      </c>
    </row>
    <row r="21" spans="1:9">
      <c r="A21" s="156" t="s">
        <v>419</v>
      </c>
      <c r="B21" s="156" t="s">
        <v>238</v>
      </c>
      <c r="C21" s="156" t="s">
        <v>238</v>
      </c>
      <c r="D21" s="156" t="s">
        <v>497</v>
      </c>
      <c r="E21" s="157" t="s">
        <v>703</v>
      </c>
      <c r="F21" s="158">
        <v>9414428</v>
      </c>
      <c r="G21" s="158">
        <v>13526571</v>
      </c>
      <c r="H21" s="158">
        <v>-4112143</v>
      </c>
      <c r="I21" s="158">
        <v>9424183</v>
      </c>
    </row>
    <row r="22" spans="1:9">
      <c r="A22" s="156" t="s">
        <v>419</v>
      </c>
      <c r="B22" s="156" t="s">
        <v>238</v>
      </c>
      <c r="C22" s="156" t="s">
        <v>245</v>
      </c>
      <c r="D22" s="156" t="s">
        <v>484</v>
      </c>
      <c r="E22" s="157" t="s">
        <v>168</v>
      </c>
      <c r="F22" s="158">
        <v>67752080</v>
      </c>
      <c r="G22" s="158">
        <v>69333927</v>
      </c>
      <c r="H22" s="158">
        <v>-1581847</v>
      </c>
      <c r="I22" s="158">
        <v>51503683</v>
      </c>
    </row>
    <row r="23" spans="1:9">
      <c r="A23" s="156" t="s">
        <v>419</v>
      </c>
      <c r="B23" s="156" t="s">
        <v>238</v>
      </c>
      <c r="C23" s="156" t="s">
        <v>245</v>
      </c>
      <c r="D23" s="156" t="s">
        <v>485</v>
      </c>
      <c r="E23" s="157" t="s">
        <v>169</v>
      </c>
      <c r="F23" s="158">
        <v>2054326</v>
      </c>
      <c r="G23" s="158">
        <v>2402163</v>
      </c>
      <c r="H23" s="158">
        <v>-347837</v>
      </c>
      <c r="I23" s="158">
        <v>2102990</v>
      </c>
    </row>
    <row r="24" spans="1:9">
      <c r="A24" s="156" t="s">
        <v>419</v>
      </c>
      <c r="B24" s="156" t="s">
        <v>238</v>
      </c>
      <c r="C24" s="156" t="s">
        <v>245</v>
      </c>
      <c r="D24" s="156" t="s">
        <v>486</v>
      </c>
      <c r="E24" s="157" t="s">
        <v>170</v>
      </c>
      <c r="F24" s="158">
        <v>2875510</v>
      </c>
      <c r="G24" s="158">
        <v>3147659</v>
      </c>
      <c r="H24" s="158">
        <v>-272149</v>
      </c>
      <c r="I24" s="158">
        <v>2913134</v>
      </c>
    </row>
    <row r="25" spans="1:9">
      <c r="A25" s="156" t="s">
        <v>419</v>
      </c>
      <c r="B25" s="156" t="s">
        <v>238</v>
      </c>
      <c r="C25" s="156" t="s">
        <v>245</v>
      </c>
      <c r="D25" s="156" t="s">
        <v>900</v>
      </c>
      <c r="E25" s="157" t="s">
        <v>901</v>
      </c>
      <c r="F25" s="158">
        <v>51030</v>
      </c>
      <c r="G25" s="158">
        <v>55986</v>
      </c>
      <c r="H25" s="158">
        <v>-4956</v>
      </c>
      <c r="I25" s="158">
        <v>63422</v>
      </c>
    </row>
    <row r="26" spans="1:9">
      <c r="A26" s="156" t="s">
        <v>419</v>
      </c>
      <c r="B26" s="156" t="s">
        <v>238</v>
      </c>
      <c r="C26" s="156" t="s">
        <v>245</v>
      </c>
      <c r="D26" s="156" t="s">
        <v>487</v>
      </c>
      <c r="E26" s="157" t="s">
        <v>697</v>
      </c>
      <c r="F26" s="158">
        <v>1319576</v>
      </c>
      <c r="G26" s="158">
        <v>1269651</v>
      </c>
      <c r="H26" s="158">
        <v>49925</v>
      </c>
      <c r="I26" s="158">
        <v>1209244</v>
      </c>
    </row>
    <row r="27" spans="1:9">
      <c r="A27" s="156" t="s">
        <v>419</v>
      </c>
      <c r="B27" s="156" t="s">
        <v>238</v>
      </c>
      <c r="C27" s="156" t="s">
        <v>245</v>
      </c>
      <c r="D27" s="156" t="s">
        <v>488</v>
      </c>
      <c r="E27" s="157" t="s">
        <v>171</v>
      </c>
      <c r="F27" s="158">
        <v>76218</v>
      </c>
      <c r="G27" s="158">
        <v>65703</v>
      </c>
      <c r="H27" s="158">
        <v>10515</v>
      </c>
      <c r="I27" s="158">
        <v>62006</v>
      </c>
    </row>
    <row r="28" spans="1:9">
      <c r="A28" s="156" t="s">
        <v>419</v>
      </c>
      <c r="B28" s="156" t="s">
        <v>238</v>
      </c>
      <c r="C28" s="156" t="s">
        <v>245</v>
      </c>
      <c r="D28" s="156" t="s">
        <v>489</v>
      </c>
      <c r="E28" s="157" t="s">
        <v>172</v>
      </c>
      <c r="F28" s="158">
        <v>5038381</v>
      </c>
      <c r="G28" s="158">
        <v>5332425</v>
      </c>
      <c r="H28" s="158">
        <v>-294044</v>
      </c>
      <c r="I28" s="158">
        <v>4911015</v>
      </c>
    </row>
    <row r="29" spans="1:9">
      <c r="A29" s="156" t="s">
        <v>419</v>
      </c>
      <c r="B29" s="156" t="s">
        <v>238</v>
      </c>
      <c r="C29" s="156" t="s">
        <v>245</v>
      </c>
      <c r="D29" s="156" t="s">
        <v>491</v>
      </c>
      <c r="E29" s="157" t="s">
        <v>219</v>
      </c>
      <c r="F29" s="158">
        <v>8600</v>
      </c>
      <c r="G29" s="158">
        <v>3200</v>
      </c>
      <c r="H29" s="158">
        <v>5400</v>
      </c>
      <c r="I29" s="158">
        <v>17600</v>
      </c>
    </row>
    <row r="30" spans="1:9">
      <c r="A30" s="156" t="s">
        <v>419</v>
      </c>
      <c r="B30" s="156" t="s">
        <v>238</v>
      </c>
      <c r="C30" s="156" t="s">
        <v>245</v>
      </c>
      <c r="D30" s="156" t="s">
        <v>492</v>
      </c>
      <c r="E30" s="157" t="s">
        <v>698</v>
      </c>
      <c r="F30" s="158">
        <v>53000</v>
      </c>
      <c r="G30" s="158">
        <v>37065</v>
      </c>
      <c r="H30" s="158">
        <v>15935</v>
      </c>
      <c r="I30" s="158">
        <v>36311</v>
      </c>
    </row>
    <row r="31" spans="1:9">
      <c r="A31" s="156" t="s">
        <v>419</v>
      </c>
      <c r="B31" s="156" t="s">
        <v>238</v>
      </c>
      <c r="C31" s="156" t="s">
        <v>245</v>
      </c>
      <c r="D31" s="156" t="s">
        <v>498</v>
      </c>
      <c r="E31" s="157" t="s">
        <v>704</v>
      </c>
      <c r="F31" s="158">
        <v>376168</v>
      </c>
      <c r="G31" s="158">
        <v>154600</v>
      </c>
      <c r="H31" s="158">
        <v>221568</v>
      </c>
      <c r="I31" s="158">
        <v>161684</v>
      </c>
    </row>
    <row r="32" spans="1:9">
      <c r="A32" s="156" t="s">
        <v>419</v>
      </c>
      <c r="B32" s="156" t="s">
        <v>238</v>
      </c>
      <c r="C32" s="156" t="s">
        <v>245</v>
      </c>
      <c r="D32" s="156" t="s">
        <v>499</v>
      </c>
      <c r="E32" s="157" t="s">
        <v>705</v>
      </c>
      <c r="F32" s="158">
        <v>20926422</v>
      </c>
      <c r="G32" s="158">
        <v>17828147</v>
      </c>
      <c r="H32" s="158">
        <v>3098275</v>
      </c>
      <c r="I32" s="158">
        <v>13166774</v>
      </c>
    </row>
    <row r="33" spans="1:9">
      <c r="A33" s="156" t="s">
        <v>419</v>
      </c>
      <c r="B33" s="156" t="s">
        <v>238</v>
      </c>
      <c r="C33" s="156" t="s">
        <v>245</v>
      </c>
      <c r="D33" s="156" t="s">
        <v>495</v>
      </c>
      <c r="E33" s="157" t="s">
        <v>701</v>
      </c>
      <c r="F33" s="158">
        <v>12609419</v>
      </c>
      <c r="G33" s="158">
        <v>13701276</v>
      </c>
      <c r="H33" s="158">
        <v>-1091857</v>
      </c>
      <c r="I33" s="158">
        <v>10901909</v>
      </c>
    </row>
    <row r="34" spans="1:9">
      <c r="A34" s="156" t="s">
        <v>419</v>
      </c>
      <c r="B34" s="156" t="s">
        <v>238</v>
      </c>
      <c r="C34" s="156" t="s">
        <v>245</v>
      </c>
      <c r="D34" s="156" t="s">
        <v>497</v>
      </c>
      <c r="E34" s="157" t="s">
        <v>703</v>
      </c>
      <c r="F34" s="158">
        <v>4117097</v>
      </c>
      <c r="G34" s="158">
        <v>5071256</v>
      </c>
      <c r="H34" s="158">
        <v>-954159</v>
      </c>
      <c r="I34" s="158">
        <v>4111497</v>
      </c>
    </row>
    <row r="35" spans="1:9">
      <c r="A35" s="156" t="s">
        <v>419</v>
      </c>
      <c r="B35" s="156" t="s">
        <v>238</v>
      </c>
      <c r="C35" s="156" t="s">
        <v>245</v>
      </c>
      <c r="D35" s="156" t="s">
        <v>509</v>
      </c>
      <c r="E35" s="157" t="s">
        <v>709</v>
      </c>
      <c r="F35" s="158">
        <v>353</v>
      </c>
      <c r="G35" s="158">
        <v>336</v>
      </c>
      <c r="H35" s="158">
        <v>17</v>
      </c>
      <c r="I35" s="159">
        <v>0</v>
      </c>
    </row>
    <row r="36" spans="1:9">
      <c r="A36" s="156" t="s">
        <v>419</v>
      </c>
      <c r="B36" s="156" t="s">
        <v>238</v>
      </c>
      <c r="C36" s="156" t="s">
        <v>256</v>
      </c>
      <c r="D36" s="156" t="s">
        <v>484</v>
      </c>
      <c r="E36" s="157" t="s">
        <v>168</v>
      </c>
      <c r="F36" s="158">
        <v>3004558</v>
      </c>
      <c r="G36" s="158">
        <v>2885395</v>
      </c>
      <c r="H36" s="158">
        <v>119163</v>
      </c>
      <c r="I36" s="158">
        <v>2807432</v>
      </c>
    </row>
    <row r="37" spans="1:9">
      <c r="A37" s="156" t="s">
        <v>419</v>
      </c>
      <c r="B37" s="156" t="s">
        <v>238</v>
      </c>
      <c r="C37" s="156" t="s">
        <v>256</v>
      </c>
      <c r="D37" s="156" t="s">
        <v>485</v>
      </c>
      <c r="E37" s="157" t="s">
        <v>169</v>
      </c>
      <c r="F37" s="158">
        <v>16360</v>
      </c>
      <c r="G37" s="158">
        <v>7600</v>
      </c>
      <c r="H37" s="158">
        <v>8760</v>
      </c>
      <c r="I37" s="158">
        <v>9241</v>
      </c>
    </row>
    <row r="38" spans="1:9">
      <c r="A38" s="156" t="s">
        <v>419</v>
      </c>
      <c r="B38" s="156" t="s">
        <v>238</v>
      </c>
      <c r="C38" s="156" t="s">
        <v>256</v>
      </c>
      <c r="D38" s="156" t="s">
        <v>486</v>
      </c>
      <c r="E38" s="157" t="s">
        <v>170</v>
      </c>
      <c r="F38" s="158">
        <v>45264</v>
      </c>
      <c r="G38" s="158">
        <v>17757</v>
      </c>
      <c r="H38" s="158">
        <v>27507</v>
      </c>
      <c r="I38" s="158">
        <v>34202</v>
      </c>
    </row>
    <row r="39" spans="1:9">
      <c r="A39" s="156" t="s">
        <v>419</v>
      </c>
      <c r="B39" s="156" t="s">
        <v>238</v>
      </c>
      <c r="C39" s="156" t="s">
        <v>256</v>
      </c>
      <c r="D39" s="156" t="s">
        <v>487</v>
      </c>
      <c r="E39" s="157" t="s">
        <v>697</v>
      </c>
      <c r="F39" s="158">
        <v>23796</v>
      </c>
      <c r="G39" s="158">
        <v>8514</v>
      </c>
      <c r="H39" s="158">
        <v>15282</v>
      </c>
      <c r="I39" s="158">
        <v>18135</v>
      </c>
    </row>
    <row r="40" spans="1:9">
      <c r="A40" s="156" t="s">
        <v>419</v>
      </c>
      <c r="B40" s="156" t="s">
        <v>238</v>
      </c>
      <c r="C40" s="156" t="s">
        <v>256</v>
      </c>
      <c r="D40" s="156" t="s">
        <v>488</v>
      </c>
      <c r="E40" s="157" t="s">
        <v>171</v>
      </c>
      <c r="F40" s="159">
        <v>0</v>
      </c>
      <c r="G40" s="158">
        <v>175</v>
      </c>
      <c r="H40" s="158">
        <v>-175</v>
      </c>
      <c r="I40" s="158">
        <v>225</v>
      </c>
    </row>
    <row r="41" spans="1:9">
      <c r="A41" s="156" t="s">
        <v>419</v>
      </c>
      <c r="B41" s="156" t="s">
        <v>238</v>
      </c>
      <c r="C41" s="156" t="s">
        <v>256</v>
      </c>
      <c r="D41" s="156" t="s">
        <v>489</v>
      </c>
      <c r="E41" s="157" t="s">
        <v>172</v>
      </c>
      <c r="F41" s="159">
        <v>0</v>
      </c>
      <c r="G41" s="158">
        <v>460</v>
      </c>
      <c r="H41" s="158">
        <v>-460</v>
      </c>
      <c r="I41" s="158">
        <v>224</v>
      </c>
    </row>
    <row r="42" spans="1:9">
      <c r="A42" s="156" t="s">
        <v>419</v>
      </c>
      <c r="B42" s="156" t="s">
        <v>238</v>
      </c>
      <c r="C42" s="156" t="s">
        <v>256</v>
      </c>
      <c r="D42" s="156" t="s">
        <v>497</v>
      </c>
      <c r="E42" s="157" t="s">
        <v>703</v>
      </c>
      <c r="F42" s="159">
        <v>0</v>
      </c>
      <c r="G42" s="159">
        <v>0</v>
      </c>
      <c r="H42" s="158">
        <v>0</v>
      </c>
      <c r="I42" s="159">
        <v>0</v>
      </c>
    </row>
    <row r="43" spans="1:9">
      <c r="A43" s="156" t="s">
        <v>419</v>
      </c>
      <c r="B43" s="156" t="s">
        <v>238</v>
      </c>
      <c r="C43" s="156" t="s">
        <v>237</v>
      </c>
      <c r="D43" s="156" t="s">
        <v>484</v>
      </c>
      <c r="E43" s="157" t="s">
        <v>168</v>
      </c>
      <c r="F43" s="158">
        <v>465918</v>
      </c>
      <c r="G43" s="158">
        <v>320277</v>
      </c>
      <c r="H43" s="158">
        <v>145641</v>
      </c>
      <c r="I43" s="158">
        <v>289460</v>
      </c>
    </row>
    <row r="44" spans="1:9">
      <c r="A44" s="156" t="s">
        <v>419</v>
      </c>
      <c r="B44" s="156" t="s">
        <v>238</v>
      </c>
      <c r="C44" s="156" t="s">
        <v>237</v>
      </c>
      <c r="D44" s="156" t="s">
        <v>485</v>
      </c>
      <c r="E44" s="157" t="s">
        <v>169</v>
      </c>
      <c r="F44" s="158">
        <v>840</v>
      </c>
      <c r="G44" s="158">
        <v>1105</v>
      </c>
      <c r="H44" s="158">
        <v>-265</v>
      </c>
      <c r="I44" s="158">
        <v>466</v>
      </c>
    </row>
    <row r="45" spans="1:9">
      <c r="A45" s="156" t="s">
        <v>419</v>
      </c>
      <c r="B45" s="156" t="s">
        <v>238</v>
      </c>
      <c r="C45" s="156" t="s">
        <v>237</v>
      </c>
      <c r="D45" s="156" t="s">
        <v>486</v>
      </c>
      <c r="E45" s="157" t="s">
        <v>170</v>
      </c>
      <c r="F45" s="158">
        <v>4943</v>
      </c>
      <c r="G45" s="158">
        <v>2226</v>
      </c>
      <c r="H45" s="158">
        <v>2717</v>
      </c>
      <c r="I45" s="158">
        <v>1094</v>
      </c>
    </row>
    <row r="46" spans="1:9">
      <c r="A46" s="156" t="s">
        <v>419</v>
      </c>
      <c r="B46" s="156" t="s">
        <v>238</v>
      </c>
      <c r="C46" s="156" t="s">
        <v>237</v>
      </c>
      <c r="D46" s="156" t="s">
        <v>487</v>
      </c>
      <c r="E46" s="157" t="s">
        <v>697</v>
      </c>
      <c r="F46" s="158">
        <v>1999</v>
      </c>
      <c r="G46" s="158">
        <v>1166</v>
      </c>
      <c r="H46" s="158">
        <v>833</v>
      </c>
      <c r="I46" s="158">
        <v>424</v>
      </c>
    </row>
    <row r="47" spans="1:9">
      <c r="A47" s="156" t="s">
        <v>419</v>
      </c>
      <c r="B47" s="156" t="s">
        <v>238</v>
      </c>
      <c r="C47" s="156" t="s">
        <v>237</v>
      </c>
      <c r="D47" s="156" t="s">
        <v>497</v>
      </c>
      <c r="E47" s="157" t="s">
        <v>703</v>
      </c>
      <c r="F47" s="159">
        <v>0</v>
      </c>
      <c r="G47" s="159">
        <v>0</v>
      </c>
      <c r="H47" s="158">
        <v>0</v>
      </c>
      <c r="I47" s="158">
        <v>-200</v>
      </c>
    </row>
    <row r="48" spans="1:9">
      <c r="A48" s="156" t="s">
        <v>419</v>
      </c>
      <c r="B48" s="156" t="s">
        <v>238</v>
      </c>
      <c r="C48" s="156" t="s">
        <v>416</v>
      </c>
      <c r="D48" s="156" t="s">
        <v>500</v>
      </c>
      <c r="E48" s="157" t="s">
        <v>173</v>
      </c>
      <c r="F48" s="158">
        <v>148750</v>
      </c>
      <c r="G48" s="158">
        <v>108077</v>
      </c>
      <c r="H48" s="158">
        <v>40673</v>
      </c>
      <c r="I48" s="158">
        <v>103561</v>
      </c>
    </row>
    <row r="49" spans="1:9">
      <c r="A49" s="156" t="s">
        <v>419</v>
      </c>
      <c r="B49" s="156" t="s">
        <v>238</v>
      </c>
      <c r="C49" s="156" t="s">
        <v>416</v>
      </c>
      <c r="D49" s="156" t="s">
        <v>501</v>
      </c>
      <c r="E49" s="157" t="s">
        <v>946</v>
      </c>
      <c r="F49" s="158">
        <v>25950</v>
      </c>
      <c r="G49" s="159">
        <v>0</v>
      </c>
      <c r="H49" s="158">
        <v>25950</v>
      </c>
      <c r="I49" s="158">
        <v>360</v>
      </c>
    </row>
    <row r="50" spans="1:9">
      <c r="A50" s="156" t="s">
        <v>419</v>
      </c>
      <c r="B50" s="156" t="s">
        <v>238</v>
      </c>
      <c r="C50" s="156" t="s">
        <v>416</v>
      </c>
      <c r="D50" s="156" t="s">
        <v>502</v>
      </c>
      <c r="E50" s="157" t="s">
        <v>174</v>
      </c>
      <c r="F50" s="158">
        <v>7931829</v>
      </c>
      <c r="G50" s="158">
        <v>6689665</v>
      </c>
      <c r="H50" s="158">
        <v>1242164</v>
      </c>
      <c r="I50" s="158">
        <v>6517222</v>
      </c>
    </row>
    <row r="51" spans="1:9">
      <c r="A51" s="156" t="s">
        <v>419</v>
      </c>
      <c r="B51" s="156" t="s">
        <v>238</v>
      </c>
      <c r="C51" s="156" t="s">
        <v>416</v>
      </c>
      <c r="D51" s="156" t="s">
        <v>503</v>
      </c>
      <c r="E51" s="157" t="s">
        <v>175</v>
      </c>
      <c r="F51" s="158">
        <v>129500</v>
      </c>
      <c r="G51" s="158">
        <v>6503</v>
      </c>
      <c r="H51" s="158">
        <v>122997</v>
      </c>
      <c r="I51" s="158">
        <v>10551</v>
      </c>
    </row>
    <row r="52" spans="1:9">
      <c r="A52" s="156" t="s">
        <v>419</v>
      </c>
      <c r="B52" s="156" t="s">
        <v>238</v>
      </c>
      <c r="C52" s="156" t="s">
        <v>416</v>
      </c>
      <c r="D52" s="156" t="s">
        <v>1029</v>
      </c>
      <c r="E52" s="157" t="s">
        <v>1030</v>
      </c>
      <c r="F52" s="159">
        <v>0</v>
      </c>
      <c r="G52" s="158">
        <v>7560</v>
      </c>
      <c r="H52" s="158">
        <v>-7560</v>
      </c>
      <c r="I52" s="159">
        <v>0</v>
      </c>
    </row>
    <row r="53" spans="1:9">
      <c r="A53" s="156" t="s">
        <v>419</v>
      </c>
      <c r="B53" s="156" t="s">
        <v>238</v>
      </c>
      <c r="C53" s="156" t="s">
        <v>416</v>
      </c>
      <c r="D53" s="156" t="s">
        <v>504</v>
      </c>
      <c r="E53" s="157" t="s">
        <v>180</v>
      </c>
      <c r="F53" s="159">
        <v>0</v>
      </c>
      <c r="G53" s="158">
        <v>1100</v>
      </c>
      <c r="H53" s="158">
        <v>-1100</v>
      </c>
      <c r="I53" s="159">
        <v>0</v>
      </c>
    </row>
    <row r="54" spans="1:9">
      <c r="A54" s="156" t="s">
        <v>419</v>
      </c>
      <c r="B54" s="156" t="s">
        <v>238</v>
      </c>
      <c r="C54" s="156" t="s">
        <v>416</v>
      </c>
      <c r="D54" s="156" t="s">
        <v>505</v>
      </c>
      <c r="E54" s="157" t="s">
        <v>706</v>
      </c>
      <c r="F54" s="158">
        <v>100000</v>
      </c>
      <c r="G54" s="158">
        <v>35591</v>
      </c>
      <c r="H54" s="158">
        <v>64409</v>
      </c>
      <c r="I54" s="158">
        <v>29497</v>
      </c>
    </row>
    <row r="55" spans="1:9">
      <c r="A55" s="156" t="s">
        <v>419</v>
      </c>
      <c r="B55" s="156" t="s">
        <v>238</v>
      </c>
      <c r="C55" s="156" t="s">
        <v>416</v>
      </c>
      <c r="D55" s="156" t="s">
        <v>506</v>
      </c>
      <c r="E55" s="157" t="s">
        <v>707</v>
      </c>
      <c r="F55" s="158">
        <v>55400</v>
      </c>
      <c r="G55" s="158">
        <v>20778</v>
      </c>
      <c r="H55" s="158">
        <v>34622</v>
      </c>
      <c r="I55" s="158">
        <v>18955</v>
      </c>
    </row>
    <row r="56" spans="1:9">
      <c r="A56" s="156" t="s">
        <v>419</v>
      </c>
      <c r="B56" s="156" t="s">
        <v>238</v>
      </c>
      <c r="C56" s="156" t="s">
        <v>416</v>
      </c>
      <c r="D56" s="156" t="s">
        <v>1031</v>
      </c>
      <c r="E56" s="157" t="s">
        <v>1032</v>
      </c>
      <c r="F56" s="158">
        <v>3000</v>
      </c>
      <c r="G56" s="159">
        <v>0</v>
      </c>
      <c r="H56" s="158">
        <v>3000</v>
      </c>
      <c r="I56" s="159">
        <v>0</v>
      </c>
    </row>
    <row r="57" spans="1:9">
      <c r="A57" s="156" t="s">
        <v>419</v>
      </c>
      <c r="B57" s="156" t="s">
        <v>238</v>
      </c>
      <c r="C57" s="156" t="s">
        <v>419</v>
      </c>
      <c r="D57" s="156" t="s">
        <v>500</v>
      </c>
      <c r="E57" s="157" t="s">
        <v>173</v>
      </c>
      <c r="F57" s="158">
        <v>9677692</v>
      </c>
      <c r="G57" s="158">
        <v>11314407</v>
      </c>
      <c r="H57" s="158">
        <v>-1636715</v>
      </c>
      <c r="I57" s="158">
        <v>9408467</v>
      </c>
    </row>
    <row r="58" spans="1:9">
      <c r="A58" s="156" t="s">
        <v>419</v>
      </c>
      <c r="B58" s="156" t="s">
        <v>238</v>
      </c>
      <c r="C58" s="156" t="s">
        <v>419</v>
      </c>
      <c r="D58" s="156" t="s">
        <v>501</v>
      </c>
      <c r="E58" s="157" t="s">
        <v>946</v>
      </c>
      <c r="F58" s="158">
        <v>12700</v>
      </c>
      <c r="G58" s="158">
        <v>360</v>
      </c>
      <c r="H58" s="158">
        <v>12340</v>
      </c>
      <c r="I58" s="159">
        <v>0</v>
      </c>
    </row>
    <row r="59" spans="1:9">
      <c r="A59" s="156" t="s">
        <v>419</v>
      </c>
      <c r="B59" s="156" t="s">
        <v>238</v>
      </c>
      <c r="C59" s="156" t="s">
        <v>419</v>
      </c>
      <c r="D59" s="156" t="s">
        <v>507</v>
      </c>
      <c r="E59" s="157" t="s">
        <v>708</v>
      </c>
      <c r="F59" s="158">
        <v>461583</v>
      </c>
      <c r="G59" s="158">
        <v>217384</v>
      </c>
      <c r="H59" s="158">
        <v>244199</v>
      </c>
      <c r="I59" s="158">
        <v>176547</v>
      </c>
    </row>
    <row r="60" spans="1:9">
      <c r="A60" s="156" t="s">
        <v>419</v>
      </c>
      <c r="B60" s="156" t="s">
        <v>238</v>
      </c>
      <c r="C60" s="156" t="s">
        <v>419</v>
      </c>
      <c r="D60" s="156" t="s">
        <v>508</v>
      </c>
      <c r="E60" s="157" t="s">
        <v>947</v>
      </c>
      <c r="F60" s="158">
        <v>120000</v>
      </c>
      <c r="G60" s="159">
        <v>0</v>
      </c>
      <c r="H60" s="158">
        <v>120000</v>
      </c>
      <c r="I60" s="159">
        <v>0</v>
      </c>
    </row>
    <row r="61" spans="1:9">
      <c r="A61" s="156" t="s">
        <v>419</v>
      </c>
      <c r="B61" s="156" t="s">
        <v>238</v>
      </c>
      <c r="C61" s="156" t="s">
        <v>419</v>
      </c>
      <c r="D61" s="156" t="s">
        <v>502</v>
      </c>
      <c r="E61" s="157" t="s">
        <v>174</v>
      </c>
      <c r="F61" s="158">
        <v>8316662</v>
      </c>
      <c r="G61" s="158">
        <v>7362310</v>
      </c>
      <c r="H61" s="158">
        <v>954352</v>
      </c>
      <c r="I61" s="158">
        <v>8053169</v>
      </c>
    </row>
    <row r="62" spans="1:9">
      <c r="A62" s="156" t="s">
        <v>419</v>
      </c>
      <c r="B62" s="156" t="s">
        <v>238</v>
      </c>
      <c r="C62" s="156" t="s">
        <v>419</v>
      </c>
      <c r="D62" s="156" t="s">
        <v>503</v>
      </c>
      <c r="E62" s="157" t="s">
        <v>175</v>
      </c>
      <c r="F62" s="158">
        <v>7750</v>
      </c>
      <c r="G62" s="159">
        <v>0</v>
      </c>
      <c r="H62" s="158">
        <v>7750</v>
      </c>
      <c r="I62" s="158">
        <v>1993</v>
      </c>
    </row>
    <row r="63" spans="1:9">
      <c r="A63" s="156" t="s">
        <v>419</v>
      </c>
      <c r="B63" s="156" t="s">
        <v>238</v>
      </c>
      <c r="C63" s="156" t="s">
        <v>419</v>
      </c>
      <c r="D63" s="156" t="s">
        <v>505</v>
      </c>
      <c r="E63" s="157" t="s">
        <v>706</v>
      </c>
      <c r="F63" s="158">
        <v>178465</v>
      </c>
      <c r="G63" s="158">
        <v>102645</v>
      </c>
      <c r="H63" s="158">
        <v>75820</v>
      </c>
      <c r="I63" s="158">
        <v>193575</v>
      </c>
    </row>
    <row r="64" spans="1:9">
      <c r="A64" s="156" t="s">
        <v>419</v>
      </c>
      <c r="B64" s="156" t="s">
        <v>238</v>
      </c>
      <c r="C64" s="156" t="s">
        <v>419</v>
      </c>
      <c r="D64" s="156" t="s">
        <v>509</v>
      </c>
      <c r="E64" s="157" t="s">
        <v>709</v>
      </c>
      <c r="F64" s="158">
        <v>3769290</v>
      </c>
      <c r="G64" s="158">
        <v>4013129</v>
      </c>
      <c r="H64" s="158">
        <v>-243839</v>
      </c>
      <c r="I64" s="158">
        <v>3432942</v>
      </c>
    </row>
    <row r="65" spans="1:9">
      <c r="A65" s="156" t="s">
        <v>419</v>
      </c>
      <c r="B65" s="156" t="s">
        <v>238</v>
      </c>
      <c r="C65" s="156" t="s">
        <v>419</v>
      </c>
      <c r="D65" s="156" t="s">
        <v>510</v>
      </c>
      <c r="E65" s="157" t="s">
        <v>948</v>
      </c>
      <c r="F65" s="158">
        <v>5750</v>
      </c>
      <c r="G65" s="159">
        <v>0</v>
      </c>
      <c r="H65" s="158">
        <v>5750</v>
      </c>
      <c r="I65" s="159">
        <v>0</v>
      </c>
    </row>
    <row r="66" spans="1:9">
      <c r="A66" s="156" t="s">
        <v>419</v>
      </c>
      <c r="B66" s="156" t="s">
        <v>238</v>
      </c>
      <c r="C66" s="156" t="s">
        <v>419</v>
      </c>
      <c r="D66" s="156" t="s">
        <v>506</v>
      </c>
      <c r="E66" s="157" t="s">
        <v>707</v>
      </c>
      <c r="F66" s="158">
        <v>20400</v>
      </c>
      <c r="G66" s="158">
        <v>4937</v>
      </c>
      <c r="H66" s="158">
        <v>15463</v>
      </c>
      <c r="I66" s="158">
        <v>7340</v>
      </c>
    </row>
    <row r="67" spans="1:9">
      <c r="A67" s="156" t="s">
        <v>419</v>
      </c>
      <c r="B67" s="156" t="s">
        <v>238</v>
      </c>
      <c r="C67" s="156" t="s">
        <v>419</v>
      </c>
      <c r="D67" s="156" t="s">
        <v>1031</v>
      </c>
      <c r="E67" s="157" t="s">
        <v>1032</v>
      </c>
      <c r="F67" s="159">
        <v>0</v>
      </c>
      <c r="G67" s="158">
        <v>151</v>
      </c>
      <c r="H67" s="158">
        <v>-151</v>
      </c>
      <c r="I67" s="159">
        <v>0</v>
      </c>
    </row>
    <row r="68" spans="1:9">
      <c r="A68" s="156" t="s">
        <v>419</v>
      </c>
      <c r="B68" s="156" t="s">
        <v>238</v>
      </c>
      <c r="C68" s="156" t="s">
        <v>432</v>
      </c>
      <c r="D68" s="156" t="s">
        <v>511</v>
      </c>
      <c r="E68" s="157" t="s">
        <v>710</v>
      </c>
      <c r="F68" s="158">
        <v>76800276</v>
      </c>
      <c r="G68" s="158">
        <v>72841422</v>
      </c>
      <c r="H68" s="158">
        <v>3958854</v>
      </c>
      <c r="I68" s="158">
        <v>70543107</v>
      </c>
    </row>
    <row r="69" spans="1:9">
      <c r="A69" s="156" t="s">
        <v>419</v>
      </c>
      <c r="B69" s="156" t="s">
        <v>238</v>
      </c>
      <c r="C69" s="156" t="s">
        <v>432</v>
      </c>
      <c r="D69" s="156" t="s">
        <v>512</v>
      </c>
      <c r="E69" s="157" t="s">
        <v>711</v>
      </c>
      <c r="F69" s="158">
        <v>69698889</v>
      </c>
      <c r="G69" s="158">
        <v>50531322</v>
      </c>
      <c r="H69" s="158">
        <v>19167567</v>
      </c>
      <c r="I69" s="158">
        <v>47818978</v>
      </c>
    </row>
    <row r="70" spans="1:9">
      <c r="A70" s="156" t="s">
        <v>419</v>
      </c>
      <c r="B70" s="156" t="s">
        <v>238</v>
      </c>
      <c r="C70" s="156" t="s">
        <v>432</v>
      </c>
      <c r="D70" s="156" t="s">
        <v>513</v>
      </c>
      <c r="E70" s="157" t="s">
        <v>712</v>
      </c>
      <c r="F70" s="158">
        <v>8170000</v>
      </c>
      <c r="G70" s="158">
        <v>6809291</v>
      </c>
      <c r="H70" s="158">
        <v>1360709</v>
      </c>
      <c r="I70" s="158">
        <v>5358953</v>
      </c>
    </row>
    <row r="71" spans="1:9">
      <c r="A71" s="156" t="s">
        <v>419</v>
      </c>
      <c r="B71" s="156" t="s">
        <v>238</v>
      </c>
      <c r="C71" s="156" t="s">
        <v>432</v>
      </c>
      <c r="D71" s="156" t="s">
        <v>514</v>
      </c>
      <c r="E71" s="157" t="s">
        <v>465</v>
      </c>
      <c r="F71" s="158">
        <v>8030288</v>
      </c>
      <c r="G71" s="158">
        <v>8696008</v>
      </c>
      <c r="H71" s="158">
        <v>-665720</v>
      </c>
      <c r="I71" s="158">
        <v>7971340</v>
      </c>
    </row>
    <row r="72" spans="1:9">
      <c r="A72" s="156" t="s">
        <v>419</v>
      </c>
      <c r="B72" s="156" t="s">
        <v>238</v>
      </c>
      <c r="C72" s="156" t="s">
        <v>432</v>
      </c>
      <c r="D72" s="156" t="s">
        <v>1033</v>
      </c>
      <c r="E72" s="157" t="s">
        <v>1034</v>
      </c>
      <c r="F72" s="158">
        <v>5907408</v>
      </c>
      <c r="G72" s="158">
        <v>1484099</v>
      </c>
      <c r="H72" s="158">
        <v>4423309</v>
      </c>
      <c r="I72" s="159">
        <v>0</v>
      </c>
    </row>
    <row r="73" spans="1:9">
      <c r="A73" s="156" t="s">
        <v>419</v>
      </c>
      <c r="B73" s="156" t="s">
        <v>238</v>
      </c>
      <c r="C73" s="156" t="s">
        <v>432</v>
      </c>
      <c r="D73" s="156" t="s">
        <v>515</v>
      </c>
      <c r="E73" s="157" t="s">
        <v>176</v>
      </c>
      <c r="F73" s="158">
        <v>4815497</v>
      </c>
      <c r="G73" s="158">
        <v>10112040</v>
      </c>
      <c r="H73" s="158">
        <v>-5296543</v>
      </c>
      <c r="I73" s="158">
        <v>6990175</v>
      </c>
    </row>
    <row r="74" spans="1:9">
      <c r="A74" s="156" t="s">
        <v>419</v>
      </c>
      <c r="B74" s="156" t="s">
        <v>238</v>
      </c>
      <c r="C74" s="156" t="s">
        <v>432</v>
      </c>
      <c r="D74" s="156" t="s">
        <v>516</v>
      </c>
      <c r="E74" s="157" t="s">
        <v>177</v>
      </c>
      <c r="F74" s="158">
        <v>6815731</v>
      </c>
      <c r="G74" s="158">
        <v>18987540</v>
      </c>
      <c r="H74" s="158">
        <v>-12171809</v>
      </c>
      <c r="I74" s="158">
        <v>18579111</v>
      </c>
    </row>
    <row r="75" spans="1:9">
      <c r="A75" s="156" t="s">
        <v>419</v>
      </c>
      <c r="B75" s="156" t="s">
        <v>238</v>
      </c>
      <c r="C75" s="156" t="s">
        <v>517</v>
      </c>
      <c r="D75" s="156" t="s">
        <v>518</v>
      </c>
      <c r="E75" s="157" t="s">
        <v>713</v>
      </c>
      <c r="F75" s="158">
        <v>1174867</v>
      </c>
      <c r="G75" s="158">
        <v>1115760</v>
      </c>
      <c r="H75" s="158">
        <v>59107</v>
      </c>
      <c r="I75" s="158">
        <v>1084651</v>
      </c>
    </row>
    <row r="76" spans="1:9">
      <c r="A76" s="156" t="s">
        <v>419</v>
      </c>
      <c r="B76" s="156" t="s">
        <v>238</v>
      </c>
      <c r="C76" s="156" t="s">
        <v>517</v>
      </c>
      <c r="D76" s="156" t="s">
        <v>519</v>
      </c>
      <c r="E76" s="157" t="s">
        <v>178</v>
      </c>
      <c r="F76" s="158">
        <v>4232522</v>
      </c>
      <c r="G76" s="158">
        <v>6087011</v>
      </c>
      <c r="H76" s="158">
        <v>-1854489</v>
      </c>
      <c r="I76" s="158">
        <v>4935962</v>
      </c>
    </row>
    <row r="77" spans="1:9">
      <c r="A77" s="156" t="s">
        <v>419</v>
      </c>
      <c r="B77" s="156" t="s">
        <v>245</v>
      </c>
      <c r="C77" s="156" t="s">
        <v>238</v>
      </c>
      <c r="D77" s="156" t="s">
        <v>504</v>
      </c>
      <c r="E77" s="157" t="s">
        <v>180</v>
      </c>
      <c r="F77" s="158">
        <v>2682926</v>
      </c>
      <c r="G77" s="158">
        <v>1914994</v>
      </c>
      <c r="H77" s="158">
        <v>767932</v>
      </c>
      <c r="I77" s="158">
        <v>1175790</v>
      </c>
    </row>
    <row r="78" spans="1:9">
      <c r="A78" s="156" t="s">
        <v>419</v>
      </c>
      <c r="B78" s="156" t="s">
        <v>245</v>
      </c>
      <c r="C78" s="156" t="s">
        <v>238</v>
      </c>
      <c r="D78" s="156" t="s">
        <v>520</v>
      </c>
      <c r="E78" s="157" t="s">
        <v>714</v>
      </c>
      <c r="F78" s="158">
        <v>9736138</v>
      </c>
      <c r="G78" s="158">
        <v>9589258</v>
      </c>
      <c r="H78" s="158">
        <v>146880</v>
      </c>
      <c r="I78" s="158">
        <v>12583017</v>
      </c>
    </row>
    <row r="79" spans="1:9">
      <c r="A79" s="156" t="s">
        <v>419</v>
      </c>
      <c r="B79" s="156" t="s">
        <v>245</v>
      </c>
      <c r="C79" s="156" t="s">
        <v>238</v>
      </c>
      <c r="D79" s="156" t="s">
        <v>521</v>
      </c>
      <c r="E79" s="157" t="s">
        <v>715</v>
      </c>
      <c r="F79" s="158">
        <v>28000</v>
      </c>
      <c r="G79" s="158">
        <v>56394</v>
      </c>
      <c r="H79" s="158">
        <v>-28394</v>
      </c>
      <c r="I79" s="158">
        <v>32905</v>
      </c>
    </row>
    <row r="80" spans="1:9">
      <c r="A80" s="156" t="s">
        <v>419</v>
      </c>
      <c r="B80" s="156" t="s">
        <v>245</v>
      </c>
      <c r="C80" s="156" t="s">
        <v>238</v>
      </c>
      <c r="D80" s="156" t="s">
        <v>522</v>
      </c>
      <c r="E80" s="157" t="s">
        <v>181</v>
      </c>
      <c r="F80" s="158">
        <v>3105197</v>
      </c>
      <c r="G80" s="158">
        <v>2585609</v>
      </c>
      <c r="H80" s="158">
        <v>519588</v>
      </c>
      <c r="I80" s="158">
        <v>1733530</v>
      </c>
    </row>
    <row r="81" spans="1:9">
      <c r="A81" s="156" t="s">
        <v>419</v>
      </c>
      <c r="B81" s="156" t="s">
        <v>245</v>
      </c>
      <c r="C81" s="156" t="s">
        <v>238</v>
      </c>
      <c r="D81" s="156" t="s">
        <v>523</v>
      </c>
      <c r="E81" s="157" t="s">
        <v>716</v>
      </c>
      <c r="F81" s="158">
        <v>69700</v>
      </c>
      <c r="G81" s="158">
        <v>32639</v>
      </c>
      <c r="H81" s="158">
        <v>37061</v>
      </c>
      <c r="I81" s="158">
        <v>14914</v>
      </c>
    </row>
    <row r="82" spans="1:9">
      <c r="A82" s="156" t="s">
        <v>419</v>
      </c>
      <c r="B82" s="156" t="s">
        <v>245</v>
      </c>
      <c r="C82" s="156" t="s">
        <v>238</v>
      </c>
      <c r="D82" s="156" t="s">
        <v>524</v>
      </c>
      <c r="E82" s="157" t="s">
        <v>717</v>
      </c>
      <c r="F82" s="158">
        <v>542000</v>
      </c>
      <c r="G82" s="158">
        <v>723064</v>
      </c>
      <c r="H82" s="158">
        <v>-181064</v>
      </c>
      <c r="I82" s="158">
        <v>416852</v>
      </c>
    </row>
    <row r="83" spans="1:9">
      <c r="A83" s="156" t="s">
        <v>419</v>
      </c>
      <c r="B83" s="156" t="s">
        <v>245</v>
      </c>
      <c r="C83" s="156" t="s">
        <v>238</v>
      </c>
      <c r="D83" s="156" t="s">
        <v>525</v>
      </c>
      <c r="E83" s="157" t="s">
        <v>182</v>
      </c>
      <c r="F83" s="158">
        <v>6625373</v>
      </c>
      <c r="G83" s="158">
        <v>5742135</v>
      </c>
      <c r="H83" s="158">
        <v>883238</v>
      </c>
      <c r="I83" s="158">
        <v>5414004</v>
      </c>
    </row>
    <row r="84" spans="1:9">
      <c r="A84" s="156" t="s">
        <v>419</v>
      </c>
      <c r="B84" s="156" t="s">
        <v>245</v>
      </c>
      <c r="C84" s="156" t="s">
        <v>245</v>
      </c>
      <c r="D84" s="156" t="s">
        <v>526</v>
      </c>
      <c r="E84" s="157" t="s">
        <v>718</v>
      </c>
      <c r="F84" s="158">
        <v>8884797</v>
      </c>
      <c r="G84" s="158">
        <v>9258949</v>
      </c>
      <c r="H84" s="158">
        <v>-374152</v>
      </c>
      <c r="I84" s="158">
        <v>10844998</v>
      </c>
    </row>
    <row r="85" spans="1:9">
      <c r="A85" s="156" t="s">
        <v>419</v>
      </c>
      <c r="B85" s="156" t="s">
        <v>245</v>
      </c>
      <c r="C85" s="156" t="s">
        <v>245</v>
      </c>
      <c r="D85" s="156" t="s">
        <v>527</v>
      </c>
      <c r="E85" s="157" t="s">
        <v>719</v>
      </c>
      <c r="F85" s="158">
        <v>20200</v>
      </c>
      <c r="G85" s="159">
        <v>0</v>
      </c>
      <c r="H85" s="158">
        <v>20200</v>
      </c>
      <c r="I85" s="159">
        <v>0</v>
      </c>
    </row>
    <row r="86" spans="1:9">
      <c r="A86" s="156" t="s">
        <v>419</v>
      </c>
      <c r="B86" s="156" t="s">
        <v>245</v>
      </c>
      <c r="C86" s="156" t="s">
        <v>245</v>
      </c>
      <c r="D86" s="156" t="s">
        <v>528</v>
      </c>
      <c r="E86" s="157" t="s">
        <v>183</v>
      </c>
      <c r="F86" s="158">
        <v>25700</v>
      </c>
      <c r="G86" s="158">
        <v>27155</v>
      </c>
      <c r="H86" s="158">
        <v>-1455</v>
      </c>
      <c r="I86" s="158">
        <v>6971</v>
      </c>
    </row>
    <row r="87" spans="1:9">
      <c r="A87" s="156" t="s">
        <v>419</v>
      </c>
      <c r="B87" s="156" t="s">
        <v>245</v>
      </c>
      <c r="C87" s="156" t="s">
        <v>245</v>
      </c>
      <c r="D87" s="156" t="s">
        <v>529</v>
      </c>
      <c r="E87" s="157" t="s">
        <v>184</v>
      </c>
      <c r="F87" s="158">
        <v>34084</v>
      </c>
      <c r="G87" s="158">
        <v>43080</v>
      </c>
      <c r="H87" s="158">
        <v>-8996</v>
      </c>
      <c r="I87" s="158">
        <v>2100</v>
      </c>
    </row>
    <row r="88" spans="1:9">
      <c r="A88" s="156" t="s">
        <v>419</v>
      </c>
      <c r="B88" s="156" t="s">
        <v>245</v>
      </c>
      <c r="C88" s="156" t="s">
        <v>245</v>
      </c>
      <c r="D88" s="156" t="s">
        <v>530</v>
      </c>
      <c r="E88" s="157" t="s">
        <v>185</v>
      </c>
      <c r="F88" s="158">
        <v>19800</v>
      </c>
      <c r="G88" s="158">
        <v>31714</v>
      </c>
      <c r="H88" s="158">
        <v>-11914</v>
      </c>
      <c r="I88" s="158">
        <v>20744</v>
      </c>
    </row>
    <row r="89" spans="1:9">
      <c r="A89" s="156" t="s">
        <v>419</v>
      </c>
      <c r="B89" s="156" t="s">
        <v>245</v>
      </c>
      <c r="C89" s="156" t="s">
        <v>245</v>
      </c>
      <c r="D89" s="156" t="s">
        <v>1035</v>
      </c>
      <c r="E89" s="157" t="s">
        <v>1036</v>
      </c>
      <c r="F89" s="159">
        <v>0</v>
      </c>
      <c r="G89" s="158">
        <v>4645</v>
      </c>
      <c r="H89" s="158">
        <v>-4645</v>
      </c>
      <c r="I89" s="159">
        <v>0</v>
      </c>
    </row>
    <row r="90" spans="1:9">
      <c r="A90" s="156" t="s">
        <v>419</v>
      </c>
      <c r="B90" s="156" t="s">
        <v>245</v>
      </c>
      <c r="C90" s="156" t="s">
        <v>245</v>
      </c>
      <c r="D90" s="156" t="s">
        <v>1037</v>
      </c>
      <c r="E90" s="157" t="s">
        <v>1038</v>
      </c>
      <c r="F90" s="159">
        <v>0</v>
      </c>
      <c r="G90" s="158">
        <v>236776</v>
      </c>
      <c r="H90" s="158">
        <v>-236776</v>
      </c>
      <c r="I90" s="159">
        <v>0</v>
      </c>
    </row>
    <row r="91" spans="1:9">
      <c r="A91" s="156" t="s">
        <v>419</v>
      </c>
      <c r="B91" s="156" t="s">
        <v>245</v>
      </c>
      <c r="C91" s="156" t="s">
        <v>245</v>
      </c>
      <c r="D91" s="156" t="s">
        <v>1039</v>
      </c>
      <c r="E91" s="157" t="s">
        <v>1040</v>
      </c>
      <c r="F91" s="159">
        <v>0</v>
      </c>
      <c r="G91" s="158">
        <v>5533</v>
      </c>
      <c r="H91" s="158">
        <v>-5533</v>
      </c>
      <c r="I91" s="159">
        <v>0</v>
      </c>
    </row>
    <row r="92" spans="1:9">
      <c r="A92" s="156" t="s">
        <v>419</v>
      </c>
      <c r="B92" s="156" t="s">
        <v>245</v>
      </c>
      <c r="C92" s="156" t="s">
        <v>245</v>
      </c>
      <c r="D92" s="156" t="s">
        <v>1041</v>
      </c>
      <c r="E92" s="157" t="s">
        <v>1042</v>
      </c>
      <c r="F92" s="159">
        <v>0</v>
      </c>
      <c r="G92" s="158">
        <v>19264</v>
      </c>
      <c r="H92" s="158">
        <v>-19264</v>
      </c>
      <c r="I92" s="159">
        <v>0</v>
      </c>
    </row>
    <row r="93" spans="1:9">
      <c r="A93" s="156" t="s">
        <v>419</v>
      </c>
      <c r="B93" s="156" t="s">
        <v>245</v>
      </c>
      <c r="C93" s="156" t="s">
        <v>245</v>
      </c>
      <c r="D93" s="156" t="s">
        <v>1043</v>
      </c>
      <c r="E93" s="157" t="s">
        <v>1044</v>
      </c>
      <c r="F93" s="159">
        <v>0</v>
      </c>
      <c r="G93" s="158">
        <v>24830</v>
      </c>
      <c r="H93" s="158">
        <v>-24830</v>
      </c>
      <c r="I93" s="159">
        <v>0</v>
      </c>
    </row>
    <row r="94" spans="1:9">
      <c r="A94" s="156" t="s">
        <v>419</v>
      </c>
      <c r="B94" s="156" t="s">
        <v>245</v>
      </c>
      <c r="C94" s="156" t="s">
        <v>245</v>
      </c>
      <c r="D94" s="156" t="s">
        <v>531</v>
      </c>
      <c r="E94" s="157" t="s">
        <v>720</v>
      </c>
      <c r="F94" s="158">
        <v>289063</v>
      </c>
      <c r="G94" s="158">
        <v>114152</v>
      </c>
      <c r="H94" s="158">
        <v>174911</v>
      </c>
      <c r="I94" s="158">
        <v>159649</v>
      </c>
    </row>
    <row r="95" spans="1:9">
      <c r="A95" s="156" t="s">
        <v>419</v>
      </c>
      <c r="B95" s="156" t="s">
        <v>245</v>
      </c>
      <c r="C95" s="156" t="s">
        <v>256</v>
      </c>
      <c r="D95" s="156" t="s">
        <v>532</v>
      </c>
      <c r="E95" s="157" t="s">
        <v>721</v>
      </c>
      <c r="F95" s="158">
        <v>1745336</v>
      </c>
      <c r="G95" s="158">
        <v>1789680</v>
      </c>
      <c r="H95" s="158">
        <v>-44344</v>
      </c>
      <c r="I95" s="158">
        <v>1661690</v>
      </c>
    </row>
    <row r="96" spans="1:9">
      <c r="A96" s="156" t="s">
        <v>419</v>
      </c>
      <c r="B96" s="156" t="s">
        <v>245</v>
      </c>
      <c r="C96" s="156" t="s">
        <v>256</v>
      </c>
      <c r="D96" s="156" t="s">
        <v>533</v>
      </c>
      <c r="E96" s="157" t="s">
        <v>722</v>
      </c>
      <c r="F96" s="158">
        <v>13468168</v>
      </c>
      <c r="G96" s="158">
        <v>14084886</v>
      </c>
      <c r="H96" s="158">
        <v>-616718</v>
      </c>
      <c r="I96" s="158">
        <v>11978003</v>
      </c>
    </row>
    <row r="97" spans="1:9">
      <c r="A97" s="156" t="s">
        <v>419</v>
      </c>
      <c r="B97" s="156" t="s">
        <v>245</v>
      </c>
      <c r="C97" s="156" t="s">
        <v>256</v>
      </c>
      <c r="D97" s="156" t="s">
        <v>902</v>
      </c>
      <c r="E97" s="157" t="s">
        <v>903</v>
      </c>
      <c r="F97" s="158">
        <v>842981</v>
      </c>
      <c r="G97" s="158">
        <v>840981</v>
      </c>
      <c r="H97" s="158">
        <v>2000</v>
      </c>
      <c r="I97" s="158">
        <v>1450421</v>
      </c>
    </row>
    <row r="98" spans="1:9">
      <c r="A98" s="156" t="s">
        <v>419</v>
      </c>
      <c r="B98" s="156" t="s">
        <v>245</v>
      </c>
      <c r="C98" s="156" t="s">
        <v>256</v>
      </c>
      <c r="D98" s="156" t="s">
        <v>534</v>
      </c>
      <c r="E98" s="157" t="s">
        <v>186</v>
      </c>
      <c r="F98" s="158">
        <v>438938</v>
      </c>
      <c r="G98" s="158">
        <v>392161</v>
      </c>
      <c r="H98" s="158">
        <v>46777</v>
      </c>
      <c r="I98" s="158">
        <v>425718</v>
      </c>
    </row>
    <row r="99" spans="1:9">
      <c r="A99" s="156" t="s">
        <v>419</v>
      </c>
      <c r="B99" s="156" t="s">
        <v>245</v>
      </c>
      <c r="C99" s="156" t="s">
        <v>237</v>
      </c>
      <c r="D99" s="156" t="s">
        <v>535</v>
      </c>
      <c r="E99" s="157" t="s">
        <v>187</v>
      </c>
      <c r="F99" s="158">
        <v>617480</v>
      </c>
      <c r="G99" s="158">
        <v>592258</v>
      </c>
      <c r="H99" s="158">
        <v>25222</v>
      </c>
      <c r="I99" s="158">
        <v>630123</v>
      </c>
    </row>
    <row r="100" spans="1:9">
      <c r="A100" s="156" t="s">
        <v>419</v>
      </c>
      <c r="B100" s="156" t="s">
        <v>245</v>
      </c>
      <c r="C100" s="156" t="s">
        <v>237</v>
      </c>
      <c r="D100" s="156" t="s">
        <v>536</v>
      </c>
      <c r="E100" s="157" t="s">
        <v>723</v>
      </c>
      <c r="F100" s="158">
        <v>8275437</v>
      </c>
      <c r="G100" s="158">
        <v>9002530</v>
      </c>
      <c r="H100" s="158">
        <v>-727093</v>
      </c>
      <c r="I100" s="158">
        <v>7241347</v>
      </c>
    </row>
    <row r="101" spans="1:9">
      <c r="A101" s="156" t="s">
        <v>419</v>
      </c>
      <c r="B101" s="156" t="s">
        <v>245</v>
      </c>
      <c r="C101" s="156" t="s">
        <v>237</v>
      </c>
      <c r="D101" s="156" t="s">
        <v>537</v>
      </c>
      <c r="E101" s="157" t="s">
        <v>220</v>
      </c>
      <c r="F101" s="158">
        <v>2408773</v>
      </c>
      <c r="G101" s="158">
        <v>2339462</v>
      </c>
      <c r="H101" s="158">
        <v>69311</v>
      </c>
      <c r="I101" s="158">
        <v>2416386</v>
      </c>
    </row>
    <row r="102" spans="1:9">
      <c r="A102" s="156" t="s">
        <v>419</v>
      </c>
      <c r="B102" s="156" t="s">
        <v>245</v>
      </c>
      <c r="C102" s="156" t="s">
        <v>237</v>
      </c>
      <c r="D102" s="156" t="s">
        <v>538</v>
      </c>
      <c r="E102" s="157" t="s">
        <v>188</v>
      </c>
      <c r="F102" s="158">
        <v>880500</v>
      </c>
      <c r="G102" s="158">
        <v>2603585</v>
      </c>
      <c r="H102" s="158">
        <v>-1723085</v>
      </c>
      <c r="I102" s="158">
        <v>2467533</v>
      </c>
    </row>
    <row r="103" spans="1:9">
      <c r="A103" s="156" t="s">
        <v>419</v>
      </c>
      <c r="B103" s="156" t="s">
        <v>245</v>
      </c>
      <c r="C103" s="156" t="s">
        <v>237</v>
      </c>
      <c r="D103" s="156" t="s">
        <v>539</v>
      </c>
      <c r="E103" s="157" t="s">
        <v>189</v>
      </c>
      <c r="F103" s="158">
        <v>2048500</v>
      </c>
      <c r="G103" s="158">
        <v>264328</v>
      </c>
      <c r="H103" s="158">
        <v>1784172</v>
      </c>
      <c r="I103" s="158">
        <v>337981</v>
      </c>
    </row>
    <row r="104" spans="1:9">
      <c r="A104" s="156" t="s">
        <v>419</v>
      </c>
      <c r="B104" s="156" t="s">
        <v>245</v>
      </c>
      <c r="C104" s="156" t="s">
        <v>237</v>
      </c>
      <c r="D104" s="156" t="s">
        <v>540</v>
      </c>
      <c r="E104" s="157" t="s">
        <v>190</v>
      </c>
      <c r="F104" s="158">
        <v>2029010</v>
      </c>
      <c r="G104" s="158">
        <v>2092571</v>
      </c>
      <c r="H104" s="158">
        <v>-63561</v>
      </c>
      <c r="I104" s="158">
        <v>2060151</v>
      </c>
    </row>
    <row r="105" spans="1:9">
      <c r="A105" s="156" t="s">
        <v>419</v>
      </c>
      <c r="B105" s="156" t="s">
        <v>245</v>
      </c>
      <c r="C105" s="156" t="s">
        <v>237</v>
      </c>
      <c r="D105" s="156" t="s">
        <v>541</v>
      </c>
      <c r="E105" s="157" t="s">
        <v>949</v>
      </c>
      <c r="F105" s="159">
        <v>0</v>
      </c>
      <c r="G105" s="158">
        <v>250</v>
      </c>
      <c r="H105" s="158">
        <v>-250</v>
      </c>
      <c r="I105" s="159">
        <v>0</v>
      </c>
    </row>
    <row r="106" spans="1:9">
      <c r="A106" s="156" t="s">
        <v>419</v>
      </c>
      <c r="B106" s="156" t="s">
        <v>245</v>
      </c>
      <c r="C106" s="156" t="s">
        <v>237</v>
      </c>
      <c r="D106" s="156" t="s">
        <v>1045</v>
      </c>
      <c r="E106" s="157" t="s">
        <v>1046</v>
      </c>
      <c r="F106" s="159">
        <v>0</v>
      </c>
      <c r="G106" s="158">
        <v>30168</v>
      </c>
      <c r="H106" s="158">
        <v>-30168</v>
      </c>
      <c r="I106" s="159">
        <v>0</v>
      </c>
    </row>
    <row r="107" spans="1:9">
      <c r="A107" s="156" t="s">
        <v>419</v>
      </c>
      <c r="B107" s="156" t="s">
        <v>245</v>
      </c>
      <c r="C107" s="156" t="s">
        <v>237</v>
      </c>
      <c r="D107" s="156" t="s">
        <v>542</v>
      </c>
      <c r="E107" s="157" t="s">
        <v>724</v>
      </c>
      <c r="F107" s="158">
        <v>12918602</v>
      </c>
      <c r="G107" s="158">
        <v>13253119</v>
      </c>
      <c r="H107" s="158">
        <v>-334517</v>
      </c>
      <c r="I107" s="158">
        <v>13762964</v>
      </c>
    </row>
    <row r="108" spans="1:9">
      <c r="A108" s="156" t="s">
        <v>419</v>
      </c>
      <c r="B108" s="156" t="s">
        <v>245</v>
      </c>
      <c r="C108" s="156" t="s">
        <v>237</v>
      </c>
      <c r="D108" s="156" t="s">
        <v>543</v>
      </c>
      <c r="E108" s="157" t="s">
        <v>725</v>
      </c>
      <c r="F108" s="158">
        <v>205500</v>
      </c>
      <c r="G108" s="158">
        <v>443310</v>
      </c>
      <c r="H108" s="158">
        <v>-237810</v>
      </c>
      <c r="I108" s="158">
        <v>255465</v>
      </c>
    </row>
    <row r="109" spans="1:9">
      <c r="A109" s="156" t="s">
        <v>419</v>
      </c>
      <c r="B109" s="156" t="s">
        <v>245</v>
      </c>
      <c r="C109" s="156" t="s">
        <v>237</v>
      </c>
      <c r="D109" s="156" t="s">
        <v>544</v>
      </c>
      <c r="E109" s="157" t="s">
        <v>726</v>
      </c>
      <c r="F109" s="158">
        <v>463562</v>
      </c>
      <c r="G109" s="158">
        <v>515784</v>
      </c>
      <c r="H109" s="158">
        <v>-52222</v>
      </c>
      <c r="I109" s="158">
        <v>491994</v>
      </c>
    </row>
    <row r="110" spans="1:9">
      <c r="A110" s="156" t="s">
        <v>419</v>
      </c>
      <c r="B110" s="156" t="s">
        <v>245</v>
      </c>
      <c r="C110" s="156" t="s">
        <v>416</v>
      </c>
      <c r="D110" s="156" t="s">
        <v>545</v>
      </c>
      <c r="E110" s="157" t="s">
        <v>727</v>
      </c>
      <c r="F110" s="158">
        <v>13094012</v>
      </c>
      <c r="G110" s="158">
        <v>13003755</v>
      </c>
      <c r="H110" s="158">
        <v>90257</v>
      </c>
      <c r="I110" s="158">
        <v>11183616</v>
      </c>
    </row>
    <row r="111" spans="1:9">
      <c r="A111" s="156" t="s">
        <v>419</v>
      </c>
      <c r="B111" s="156" t="s">
        <v>245</v>
      </c>
      <c r="C111" s="156" t="s">
        <v>416</v>
      </c>
      <c r="D111" s="156" t="s">
        <v>546</v>
      </c>
      <c r="E111" s="157" t="s">
        <v>728</v>
      </c>
      <c r="F111" s="158">
        <v>1504279</v>
      </c>
      <c r="G111" s="158">
        <v>2271949</v>
      </c>
      <c r="H111" s="158">
        <v>-767670</v>
      </c>
      <c r="I111" s="158">
        <v>1863288</v>
      </c>
    </row>
    <row r="112" spans="1:9">
      <c r="A112" s="156" t="s">
        <v>419</v>
      </c>
      <c r="B112" s="156" t="s">
        <v>245</v>
      </c>
      <c r="C112" s="156" t="s">
        <v>416</v>
      </c>
      <c r="D112" s="156" t="s">
        <v>547</v>
      </c>
      <c r="E112" s="157" t="s">
        <v>729</v>
      </c>
      <c r="F112" s="158">
        <v>500</v>
      </c>
      <c r="G112" s="158">
        <v>230</v>
      </c>
      <c r="H112" s="158">
        <v>270</v>
      </c>
      <c r="I112" s="158">
        <v>130</v>
      </c>
    </row>
    <row r="113" spans="1:9">
      <c r="A113" s="156" t="s">
        <v>419</v>
      </c>
      <c r="B113" s="156" t="s">
        <v>245</v>
      </c>
      <c r="C113" s="156" t="s">
        <v>416</v>
      </c>
      <c r="D113" s="156" t="s">
        <v>548</v>
      </c>
      <c r="E113" s="157" t="s">
        <v>191</v>
      </c>
      <c r="F113" s="158">
        <v>542925</v>
      </c>
      <c r="G113" s="158">
        <v>494021</v>
      </c>
      <c r="H113" s="158">
        <v>48904</v>
      </c>
      <c r="I113" s="158">
        <v>436063</v>
      </c>
    </row>
    <row r="114" spans="1:9">
      <c r="A114" s="156" t="s">
        <v>419</v>
      </c>
      <c r="B114" s="156" t="s">
        <v>245</v>
      </c>
      <c r="C114" s="156" t="s">
        <v>416</v>
      </c>
      <c r="D114" s="156" t="s">
        <v>549</v>
      </c>
      <c r="E114" s="157" t="s">
        <v>730</v>
      </c>
      <c r="F114" s="158">
        <v>112414</v>
      </c>
      <c r="G114" s="158">
        <v>44464</v>
      </c>
      <c r="H114" s="158">
        <v>67950</v>
      </c>
      <c r="I114" s="158">
        <v>50518</v>
      </c>
    </row>
    <row r="115" spans="1:9">
      <c r="A115" s="156" t="s">
        <v>419</v>
      </c>
      <c r="B115" s="156" t="s">
        <v>245</v>
      </c>
      <c r="C115" s="156" t="s">
        <v>416</v>
      </c>
      <c r="D115" s="156" t="s">
        <v>550</v>
      </c>
      <c r="E115" s="157" t="s">
        <v>731</v>
      </c>
      <c r="F115" s="158">
        <v>601500</v>
      </c>
      <c r="G115" s="158">
        <v>433157</v>
      </c>
      <c r="H115" s="158">
        <v>168343</v>
      </c>
      <c r="I115" s="158">
        <v>359322</v>
      </c>
    </row>
    <row r="116" spans="1:9">
      <c r="A116" s="156" t="s">
        <v>419</v>
      </c>
      <c r="B116" s="156" t="s">
        <v>245</v>
      </c>
      <c r="C116" s="156" t="s">
        <v>416</v>
      </c>
      <c r="D116" s="156" t="s">
        <v>551</v>
      </c>
      <c r="E116" s="157" t="s">
        <v>732</v>
      </c>
      <c r="F116" s="158">
        <v>945000</v>
      </c>
      <c r="G116" s="158">
        <v>545658</v>
      </c>
      <c r="H116" s="158">
        <v>399342</v>
      </c>
      <c r="I116" s="158">
        <v>1010534</v>
      </c>
    </row>
    <row r="117" spans="1:9">
      <c r="A117" s="156" t="s">
        <v>419</v>
      </c>
      <c r="B117" s="156" t="s">
        <v>245</v>
      </c>
      <c r="C117" s="156" t="s">
        <v>419</v>
      </c>
      <c r="D117" s="156" t="s">
        <v>552</v>
      </c>
      <c r="E117" s="157" t="s">
        <v>192</v>
      </c>
      <c r="F117" s="158">
        <v>1196348</v>
      </c>
      <c r="G117" s="158">
        <v>749887</v>
      </c>
      <c r="H117" s="158">
        <v>446461</v>
      </c>
      <c r="I117" s="158">
        <v>733495</v>
      </c>
    </row>
    <row r="118" spans="1:9">
      <c r="A118" s="156" t="s">
        <v>419</v>
      </c>
      <c r="B118" s="156" t="s">
        <v>245</v>
      </c>
      <c r="C118" s="156" t="s">
        <v>419</v>
      </c>
      <c r="D118" s="156" t="s">
        <v>553</v>
      </c>
      <c r="E118" s="157" t="s">
        <v>733</v>
      </c>
      <c r="F118" s="158">
        <v>748373</v>
      </c>
      <c r="G118" s="158">
        <v>554900</v>
      </c>
      <c r="H118" s="158">
        <v>193473</v>
      </c>
      <c r="I118" s="158">
        <v>706590</v>
      </c>
    </row>
    <row r="119" spans="1:9">
      <c r="A119" s="156" t="s">
        <v>419</v>
      </c>
      <c r="B119" s="156" t="s">
        <v>245</v>
      </c>
      <c r="C119" s="156" t="s">
        <v>419</v>
      </c>
      <c r="D119" s="156" t="s">
        <v>554</v>
      </c>
      <c r="E119" s="157" t="s">
        <v>734</v>
      </c>
      <c r="F119" s="158">
        <v>62233</v>
      </c>
      <c r="G119" s="158">
        <v>33711</v>
      </c>
      <c r="H119" s="158">
        <v>28522</v>
      </c>
      <c r="I119" s="158">
        <v>52933</v>
      </c>
    </row>
    <row r="120" spans="1:9">
      <c r="A120" s="156" t="s">
        <v>419</v>
      </c>
      <c r="B120" s="156" t="s">
        <v>245</v>
      </c>
      <c r="C120" s="156" t="s">
        <v>419</v>
      </c>
      <c r="D120" s="156" t="s">
        <v>555</v>
      </c>
      <c r="E120" s="157" t="s">
        <v>735</v>
      </c>
      <c r="F120" s="158">
        <v>928280</v>
      </c>
      <c r="G120" s="158">
        <v>822068</v>
      </c>
      <c r="H120" s="158">
        <v>106212</v>
      </c>
      <c r="I120" s="158">
        <v>624598</v>
      </c>
    </row>
    <row r="121" spans="1:9">
      <c r="A121" s="156" t="s">
        <v>419</v>
      </c>
      <c r="B121" s="156" t="s">
        <v>245</v>
      </c>
      <c r="C121" s="156" t="s">
        <v>419</v>
      </c>
      <c r="D121" s="156" t="s">
        <v>556</v>
      </c>
      <c r="E121" s="157" t="s">
        <v>193</v>
      </c>
      <c r="F121" s="158">
        <v>4035593</v>
      </c>
      <c r="G121" s="158">
        <v>3523483</v>
      </c>
      <c r="H121" s="158">
        <v>512110</v>
      </c>
      <c r="I121" s="158">
        <v>4999950</v>
      </c>
    </row>
    <row r="122" spans="1:9">
      <c r="A122" s="156" t="s">
        <v>419</v>
      </c>
      <c r="B122" s="156" t="s">
        <v>245</v>
      </c>
      <c r="C122" s="156" t="s">
        <v>419</v>
      </c>
      <c r="D122" s="156" t="s">
        <v>904</v>
      </c>
      <c r="E122" s="157" t="s">
        <v>905</v>
      </c>
      <c r="F122" s="158">
        <v>300</v>
      </c>
      <c r="G122" s="159">
        <v>0</v>
      </c>
      <c r="H122" s="158">
        <v>300</v>
      </c>
      <c r="I122" s="159">
        <v>0</v>
      </c>
    </row>
    <row r="123" spans="1:9">
      <c r="A123" s="156" t="s">
        <v>419</v>
      </c>
      <c r="B123" s="156" t="s">
        <v>245</v>
      </c>
      <c r="C123" s="156" t="s">
        <v>419</v>
      </c>
      <c r="D123" s="156" t="s">
        <v>557</v>
      </c>
      <c r="E123" s="157" t="s">
        <v>194</v>
      </c>
      <c r="F123" s="158">
        <v>2357083</v>
      </c>
      <c r="G123" s="158">
        <v>2923740</v>
      </c>
      <c r="H123" s="158">
        <v>-566657</v>
      </c>
      <c r="I123" s="158">
        <v>2725984</v>
      </c>
    </row>
    <row r="124" spans="1:9">
      <c r="A124" s="156" t="s">
        <v>419</v>
      </c>
      <c r="B124" s="156" t="s">
        <v>245</v>
      </c>
      <c r="C124" s="156" t="s">
        <v>432</v>
      </c>
      <c r="D124" s="156" t="s">
        <v>558</v>
      </c>
      <c r="E124" s="157" t="s">
        <v>736</v>
      </c>
      <c r="F124" s="158">
        <v>5954297</v>
      </c>
      <c r="G124" s="158">
        <v>5950878</v>
      </c>
      <c r="H124" s="158">
        <v>3419</v>
      </c>
      <c r="I124" s="158">
        <v>5830929</v>
      </c>
    </row>
    <row r="125" spans="1:9">
      <c r="A125" s="156" t="s">
        <v>419</v>
      </c>
      <c r="B125" s="156" t="s">
        <v>245</v>
      </c>
      <c r="C125" s="156" t="s">
        <v>432</v>
      </c>
      <c r="D125" s="156" t="s">
        <v>559</v>
      </c>
      <c r="E125" s="157" t="s">
        <v>950</v>
      </c>
      <c r="F125" s="158">
        <v>6043606</v>
      </c>
      <c r="G125" s="158">
        <v>8100041</v>
      </c>
      <c r="H125" s="158">
        <v>-2056435</v>
      </c>
      <c r="I125" s="158">
        <v>7016465</v>
      </c>
    </row>
    <row r="126" spans="1:9">
      <c r="A126" s="156" t="s">
        <v>419</v>
      </c>
      <c r="B126" s="156" t="s">
        <v>245</v>
      </c>
      <c r="C126" s="156" t="s">
        <v>432</v>
      </c>
      <c r="D126" s="156" t="s">
        <v>1047</v>
      </c>
      <c r="E126" s="157" t="s">
        <v>1048</v>
      </c>
      <c r="F126" s="158">
        <v>127500</v>
      </c>
      <c r="G126" s="158">
        <v>111360</v>
      </c>
      <c r="H126" s="158">
        <v>16140</v>
      </c>
      <c r="I126" s="159">
        <v>0</v>
      </c>
    </row>
    <row r="127" spans="1:9">
      <c r="A127" s="156" t="s">
        <v>419</v>
      </c>
      <c r="B127" s="156" t="s">
        <v>245</v>
      </c>
      <c r="C127" s="156" t="s">
        <v>432</v>
      </c>
      <c r="D127" s="156" t="s">
        <v>560</v>
      </c>
      <c r="E127" s="157" t="s">
        <v>737</v>
      </c>
      <c r="F127" s="158">
        <v>2573512</v>
      </c>
      <c r="G127" s="158">
        <v>2626973</v>
      </c>
      <c r="H127" s="158">
        <v>-53461</v>
      </c>
      <c r="I127" s="158">
        <v>2297550</v>
      </c>
    </row>
    <row r="128" spans="1:9">
      <c r="A128" s="156" t="s">
        <v>419</v>
      </c>
      <c r="B128" s="156" t="s">
        <v>245</v>
      </c>
      <c r="C128" s="156" t="s">
        <v>432</v>
      </c>
      <c r="D128" s="156" t="s">
        <v>561</v>
      </c>
      <c r="E128" s="157" t="s">
        <v>738</v>
      </c>
      <c r="F128" s="158">
        <v>10588794</v>
      </c>
      <c r="G128" s="158">
        <v>8116939</v>
      </c>
      <c r="H128" s="158">
        <v>2471855</v>
      </c>
      <c r="I128" s="158">
        <v>9533569</v>
      </c>
    </row>
    <row r="129" spans="1:9">
      <c r="A129" s="156" t="s">
        <v>419</v>
      </c>
      <c r="B129" s="156" t="s">
        <v>245</v>
      </c>
      <c r="C129" s="156" t="s">
        <v>432</v>
      </c>
      <c r="D129" s="156" t="s">
        <v>562</v>
      </c>
      <c r="E129" s="157" t="s">
        <v>195</v>
      </c>
      <c r="F129" s="158">
        <v>10511364</v>
      </c>
      <c r="G129" s="158">
        <v>11322765</v>
      </c>
      <c r="H129" s="158">
        <v>-811401</v>
      </c>
      <c r="I129" s="158">
        <v>12285940</v>
      </c>
    </row>
    <row r="130" spans="1:9">
      <c r="A130" s="156" t="s">
        <v>419</v>
      </c>
      <c r="B130" s="156" t="s">
        <v>245</v>
      </c>
      <c r="C130" s="156" t="s">
        <v>432</v>
      </c>
      <c r="D130" s="156" t="s">
        <v>563</v>
      </c>
      <c r="E130" s="157" t="s">
        <v>196</v>
      </c>
      <c r="F130" s="158">
        <v>37636987</v>
      </c>
      <c r="G130" s="158">
        <v>38262474</v>
      </c>
      <c r="H130" s="158">
        <v>-625487</v>
      </c>
      <c r="I130" s="158">
        <v>22804195</v>
      </c>
    </row>
    <row r="131" spans="1:9">
      <c r="A131" s="156" t="s">
        <v>419</v>
      </c>
      <c r="B131" s="156" t="s">
        <v>245</v>
      </c>
      <c r="C131" s="156" t="s">
        <v>432</v>
      </c>
      <c r="D131" s="156" t="s">
        <v>564</v>
      </c>
      <c r="E131" s="157" t="s">
        <v>739</v>
      </c>
      <c r="F131" s="159">
        <v>0</v>
      </c>
      <c r="G131" s="159">
        <v>0</v>
      </c>
      <c r="H131" s="158">
        <v>0</v>
      </c>
      <c r="I131" s="158">
        <v>-77</v>
      </c>
    </row>
    <row r="132" spans="1:9">
      <c r="A132" s="156" t="s">
        <v>419</v>
      </c>
      <c r="B132" s="156" t="s">
        <v>245</v>
      </c>
      <c r="C132" s="156" t="s">
        <v>432</v>
      </c>
      <c r="D132" s="156" t="s">
        <v>565</v>
      </c>
      <c r="E132" s="157" t="s">
        <v>740</v>
      </c>
      <c r="F132" s="158">
        <v>4148941</v>
      </c>
      <c r="G132" s="158">
        <v>7378465</v>
      </c>
      <c r="H132" s="158">
        <v>-3229524</v>
      </c>
      <c r="I132" s="158">
        <v>5285724</v>
      </c>
    </row>
    <row r="133" spans="1:9">
      <c r="A133" s="156" t="s">
        <v>419</v>
      </c>
      <c r="B133" s="156" t="s">
        <v>245</v>
      </c>
      <c r="C133" s="156" t="s">
        <v>432</v>
      </c>
      <c r="D133" s="156" t="s">
        <v>566</v>
      </c>
      <c r="E133" s="157" t="s">
        <v>741</v>
      </c>
      <c r="F133" s="158">
        <v>14561000</v>
      </c>
      <c r="G133" s="158">
        <v>24872676</v>
      </c>
      <c r="H133" s="158">
        <v>-10311676</v>
      </c>
      <c r="I133" s="158">
        <v>16294612</v>
      </c>
    </row>
    <row r="134" spans="1:9">
      <c r="A134" s="156" t="s">
        <v>419</v>
      </c>
      <c r="B134" s="156" t="s">
        <v>245</v>
      </c>
      <c r="C134" s="156" t="s">
        <v>596</v>
      </c>
      <c r="D134" s="156" t="s">
        <v>565</v>
      </c>
      <c r="E134" s="157" t="s">
        <v>740</v>
      </c>
      <c r="F134" s="159">
        <v>0</v>
      </c>
      <c r="G134" s="159">
        <v>0</v>
      </c>
      <c r="H134" s="158">
        <v>0</v>
      </c>
      <c r="I134" s="158">
        <v>48</v>
      </c>
    </row>
    <row r="135" spans="1:9">
      <c r="A135" s="156" t="s">
        <v>419</v>
      </c>
      <c r="B135" s="156" t="s">
        <v>256</v>
      </c>
      <c r="C135" s="156" t="s">
        <v>238</v>
      </c>
      <c r="D135" s="156" t="s">
        <v>567</v>
      </c>
      <c r="E135" s="157" t="s">
        <v>742</v>
      </c>
      <c r="F135" s="158">
        <v>481400</v>
      </c>
      <c r="G135" s="158">
        <v>365376</v>
      </c>
      <c r="H135" s="158">
        <v>116024</v>
      </c>
      <c r="I135" s="158">
        <v>6628412</v>
      </c>
    </row>
    <row r="136" spans="1:9">
      <c r="A136" s="156" t="s">
        <v>419</v>
      </c>
      <c r="B136" s="156" t="s">
        <v>256</v>
      </c>
      <c r="C136" s="156" t="s">
        <v>238</v>
      </c>
      <c r="D136" s="156" t="s">
        <v>568</v>
      </c>
      <c r="E136" s="157" t="s">
        <v>197</v>
      </c>
      <c r="F136" s="158">
        <v>192340</v>
      </c>
      <c r="G136" s="158">
        <v>184122</v>
      </c>
      <c r="H136" s="158">
        <v>8218</v>
      </c>
      <c r="I136" s="158">
        <v>196559</v>
      </c>
    </row>
    <row r="137" spans="1:9">
      <c r="A137" s="156" t="s">
        <v>419</v>
      </c>
      <c r="B137" s="156" t="s">
        <v>256</v>
      </c>
      <c r="C137" s="156" t="s">
        <v>245</v>
      </c>
      <c r="D137" s="156" t="s">
        <v>569</v>
      </c>
      <c r="E137" s="157" t="s">
        <v>198</v>
      </c>
      <c r="F137" s="158">
        <v>91600</v>
      </c>
      <c r="G137" s="158">
        <v>114109</v>
      </c>
      <c r="H137" s="158">
        <v>-22509</v>
      </c>
      <c r="I137" s="158">
        <v>73710</v>
      </c>
    </row>
    <row r="138" spans="1:9">
      <c r="A138" s="156" t="s">
        <v>419</v>
      </c>
      <c r="B138" s="156" t="s">
        <v>256</v>
      </c>
      <c r="C138" s="156" t="s">
        <v>245</v>
      </c>
      <c r="D138" s="156" t="s">
        <v>570</v>
      </c>
      <c r="E138" s="157" t="s">
        <v>199</v>
      </c>
      <c r="F138" s="158">
        <v>2660194</v>
      </c>
      <c r="G138" s="158">
        <v>3279637</v>
      </c>
      <c r="H138" s="158">
        <v>-619443</v>
      </c>
      <c r="I138" s="158">
        <v>3692944</v>
      </c>
    </row>
    <row r="139" spans="1:9">
      <c r="A139" s="156" t="s">
        <v>419</v>
      </c>
      <c r="B139" s="156" t="s">
        <v>256</v>
      </c>
      <c r="C139" s="156" t="s">
        <v>245</v>
      </c>
      <c r="D139" s="156" t="s">
        <v>571</v>
      </c>
      <c r="E139" s="157" t="s">
        <v>743</v>
      </c>
      <c r="F139" s="158">
        <v>145000</v>
      </c>
      <c r="G139" s="158">
        <v>104388</v>
      </c>
      <c r="H139" s="158">
        <v>40612</v>
      </c>
      <c r="I139" s="158">
        <v>120066</v>
      </c>
    </row>
    <row r="140" spans="1:9">
      <c r="A140" s="156" t="s">
        <v>419</v>
      </c>
      <c r="B140" s="156" t="s">
        <v>256</v>
      </c>
      <c r="C140" s="156" t="s">
        <v>245</v>
      </c>
      <c r="D140" s="156" t="s">
        <v>572</v>
      </c>
      <c r="E140" s="157" t="s">
        <v>744</v>
      </c>
      <c r="F140" s="158">
        <v>2020000</v>
      </c>
      <c r="G140" s="158">
        <v>1908566</v>
      </c>
      <c r="H140" s="158">
        <v>111434</v>
      </c>
      <c r="I140" s="158">
        <v>3387383</v>
      </c>
    </row>
    <row r="141" spans="1:9">
      <c r="A141" s="156" t="s">
        <v>419</v>
      </c>
      <c r="B141" s="156" t="s">
        <v>256</v>
      </c>
      <c r="C141" s="156" t="s">
        <v>245</v>
      </c>
      <c r="D141" s="156" t="s">
        <v>573</v>
      </c>
      <c r="E141" s="157" t="s">
        <v>200</v>
      </c>
      <c r="F141" s="158">
        <v>480300</v>
      </c>
      <c r="G141" s="158">
        <v>317209</v>
      </c>
      <c r="H141" s="158">
        <v>163091</v>
      </c>
      <c r="I141" s="158">
        <v>486721</v>
      </c>
    </row>
    <row r="142" spans="1:9">
      <c r="A142" s="156" t="s">
        <v>419</v>
      </c>
      <c r="B142" s="156" t="s">
        <v>256</v>
      </c>
      <c r="C142" s="156" t="s">
        <v>245</v>
      </c>
      <c r="D142" s="156" t="s">
        <v>574</v>
      </c>
      <c r="E142" s="157" t="s">
        <v>745</v>
      </c>
      <c r="F142" s="158">
        <v>3000000</v>
      </c>
      <c r="G142" s="158">
        <v>2424368</v>
      </c>
      <c r="H142" s="158">
        <v>575632</v>
      </c>
      <c r="I142" s="158">
        <v>3091778</v>
      </c>
    </row>
    <row r="143" spans="1:9">
      <c r="A143" s="156" t="s">
        <v>419</v>
      </c>
      <c r="B143" s="156" t="s">
        <v>256</v>
      </c>
      <c r="C143" s="156" t="s">
        <v>245</v>
      </c>
      <c r="D143" s="156" t="s">
        <v>575</v>
      </c>
      <c r="E143" s="157" t="s">
        <v>201</v>
      </c>
      <c r="F143" s="158">
        <v>94940</v>
      </c>
      <c r="G143" s="158">
        <v>318149</v>
      </c>
      <c r="H143" s="158">
        <v>-223209</v>
      </c>
      <c r="I143" s="158">
        <v>272859</v>
      </c>
    </row>
    <row r="144" spans="1:9">
      <c r="A144" s="156" t="s">
        <v>419</v>
      </c>
      <c r="B144" s="156" t="s">
        <v>256</v>
      </c>
      <c r="C144" s="156" t="s">
        <v>256</v>
      </c>
      <c r="D144" s="156" t="s">
        <v>576</v>
      </c>
      <c r="E144" s="157" t="s">
        <v>746</v>
      </c>
      <c r="F144" s="158">
        <v>3224015</v>
      </c>
      <c r="G144" s="158">
        <v>1967167</v>
      </c>
      <c r="H144" s="158">
        <v>1256848</v>
      </c>
      <c r="I144" s="158">
        <v>2428727</v>
      </c>
    </row>
    <row r="145" spans="1:9">
      <c r="A145" s="156" t="s">
        <v>419</v>
      </c>
      <c r="B145" s="156" t="s">
        <v>256</v>
      </c>
      <c r="C145" s="156" t="s">
        <v>256</v>
      </c>
      <c r="D145" s="156" t="s">
        <v>906</v>
      </c>
      <c r="E145" s="157" t="s">
        <v>907</v>
      </c>
      <c r="F145" s="159">
        <v>0</v>
      </c>
      <c r="G145" s="158">
        <v>890567</v>
      </c>
      <c r="H145" s="158">
        <v>-890567</v>
      </c>
      <c r="I145" s="158">
        <v>805969</v>
      </c>
    </row>
    <row r="146" spans="1:9">
      <c r="A146" s="156" t="s">
        <v>419</v>
      </c>
      <c r="B146" s="156" t="s">
        <v>256</v>
      </c>
      <c r="C146" s="156" t="s">
        <v>256</v>
      </c>
      <c r="D146" s="156" t="s">
        <v>577</v>
      </c>
      <c r="E146" s="157" t="s">
        <v>747</v>
      </c>
      <c r="F146" s="158">
        <v>1214739</v>
      </c>
      <c r="G146" s="158">
        <v>1504849</v>
      </c>
      <c r="H146" s="158">
        <v>-290110</v>
      </c>
      <c r="I146" s="158">
        <v>1059013</v>
      </c>
    </row>
    <row r="147" spans="1:9">
      <c r="A147" s="156" t="s">
        <v>419</v>
      </c>
      <c r="B147" s="156" t="s">
        <v>256</v>
      </c>
      <c r="C147" s="156" t="s">
        <v>256</v>
      </c>
      <c r="D147" s="156" t="s">
        <v>908</v>
      </c>
      <c r="E147" s="157" t="s">
        <v>909</v>
      </c>
      <c r="F147" s="159">
        <v>0</v>
      </c>
      <c r="G147" s="158">
        <v>58506</v>
      </c>
      <c r="H147" s="158">
        <v>-58506</v>
      </c>
      <c r="I147" s="158">
        <v>22889</v>
      </c>
    </row>
    <row r="148" spans="1:9">
      <c r="A148" s="156" t="s">
        <v>419</v>
      </c>
      <c r="B148" s="156" t="s">
        <v>256</v>
      </c>
      <c r="C148" s="156" t="s">
        <v>256</v>
      </c>
      <c r="D148" s="156" t="s">
        <v>578</v>
      </c>
      <c r="E148" s="157" t="s">
        <v>748</v>
      </c>
      <c r="F148" s="158">
        <v>2486213</v>
      </c>
      <c r="G148" s="158">
        <v>2682521</v>
      </c>
      <c r="H148" s="158">
        <v>-196308</v>
      </c>
      <c r="I148" s="158">
        <v>2294740</v>
      </c>
    </row>
    <row r="149" spans="1:9">
      <c r="A149" s="156" t="s">
        <v>419</v>
      </c>
      <c r="B149" s="156" t="s">
        <v>256</v>
      </c>
      <c r="C149" s="156" t="s">
        <v>256</v>
      </c>
      <c r="D149" s="156" t="s">
        <v>579</v>
      </c>
      <c r="E149" s="157" t="s">
        <v>749</v>
      </c>
      <c r="F149" s="158">
        <v>772870</v>
      </c>
      <c r="G149" s="158">
        <v>1080383</v>
      </c>
      <c r="H149" s="158">
        <v>-307513</v>
      </c>
      <c r="I149" s="158">
        <v>622001</v>
      </c>
    </row>
    <row r="150" spans="1:9">
      <c r="A150" s="156" t="s">
        <v>419</v>
      </c>
      <c r="B150" s="156" t="s">
        <v>256</v>
      </c>
      <c r="C150" s="156" t="s">
        <v>256</v>
      </c>
      <c r="D150" s="156" t="s">
        <v>580</v>
      </c>
      <c r="E150" s="157" t="s">
        <v>750</v>
      </c>
      <c r="F150" s="158">
        <v>4066618</v>
      </c>
      <c r="G150" s="158">
        <v>4356016</v>
      </c>
      <c r="H150" s="158">
        <v>-289398</v>
      </c>
      <c r="I150" s="158">
        <v>4122872</v>
      </c>
    </row>
    <row r="151" spans="1:9">
      <c r="A151" s="156" t="s">
        <v>419</v>
      </c>
      <c r="B151" s="156" t="s">
        <v>256</v>
      </c>
      <c r="C151" s="156" t="s">
        <v>256</v>
      </c>
      <c r="D151" s="156" t="s">
        <v>951</v>
      </c>
      <c r="E151" s="157" t="s">
        <v>952</v>
      </c>
      <c r="F151" s="159">
        <v>0</v>
      </c>
      <c r="G151" s="158">
        <v>18591</v>
      </c>
      <c r="H151" s="158">
        <v>-18591</v>
      </c>
      <c r="I151" s="158">
        <v>12384</v>
      </c>
    </row>
    <row r="152" spans="1:9">
      <c r="A152" s="156" t="s">
        <v>419</v>
      </c>
      <c r="B152" s="156" t="s">
        <v>256</v>
      </c>
      <c r="C152" s="156" t="s">
        <v>256</v>
      </c>
      <c r="D152" s="156" t="s">
        <v>581</v>
      </c>
      <c r="E152" s="157" t="s">
        <v>751</v>
      </c>
      <c r="F152" s="159">
        <v>0</v>
      </c>
      <c r="G152" s="158">
        <v>1500</v>
      </c>
      <c r="H152" s="158">
        <v>-1500</v>
      </c>
      <c r="I152" s="158">
        <v>-1809</v>
      </c>
    </row>
    <row r="153" spans="1:9">
      <c r="A153" s="156" t="s">
        <v>419</v>
      </c>
      <c r="B153" s="156" t="s">
        <v>256</v>
      </c>
      <c r="C153" s="156" t="s">
        <v>256</v>
      </c>
      <c r="D153" s="156" t="s">
        <v>582</v>
      </c>
      <c r="E153" s="157" t="s">
        <v>752</v>
      </c>
      <c r="F153" s="158">
        <v>200000</v>
      </c>
      <c r="G153" s="158">
        <v>1011093</v>
      </c>
      <c r="H153" s="158">
        <v>-811093</v>
      </c>
      <c r="I153" s="158">
        <v>531895</v>
      </c>
    </row>
    <row r="154" spans="1:9">
      <c r="A154" s="156" t="s">
        <v>419</v>
      </c>
      <c r="B154" s="156" t="s">
        <v>256</v>
      </c>
      <c r="C154" s="156" t="s">
        <v>256</v>
      </c>
      <c r="D154" s="156" t="s">
        <v>1049</v>
      </c>
      <c r="E154" s="157" t="s">
        <v>1050</v>
      </c>
      <c r="F154" s="159">
        <v>0</v>
      </c>
      <c r="G154" s="158">
        <v>-148269</v>
      </c>
      <c r="H154" s="158">
        <v>148269</v>
      </c>
      <c r="I154" s="159">
        <v>0</v>
      </c>
    </row>
    <row r="155" spans="1:9">
      <c r="A155" s="156" t="s">
        <v>419</v>
      </c>
      <c r="B155" s="156" t="s">
        <v>256</v>
      </c>
      <c r="C155" s="156" t="s">
        <v>256</v>
      </c>
      <c r="D155" s="156" t="s">
        <v>566</v>
      </c>
      <c r="E155" s="157" t="s">
        <v>741</v>
      </c>
      <c r="F155" s="158">
        <v>22528000</v>
      </c>
      <c r="G155" s="158">
        <v>18646434</v>
      </c>
      <c r="H155" s="158">
        <v>3881566</v>
      </c>
      <c r="I155" s="158">
        <v>10152103</v>
      </c>
    </row>
    <row r="156" spans="1:9">
      <c r="A156" s="156" t="s">
        <v>419</v>
      </c>
      <c r="B156" s="156" t="s">
        <v>256</v>
      </c>
      <c r="C156" s="156" t="s">
        <v>256</v>
      </c>
      <c r="D156" s="156" t="s">
        <v>583</v>
      </c>
      <c r="E156" s="157" t="s">
        <v>753</v>
      </c>
      <c r="F156" s="159">
        <v>0</v>
      </c>
      <c r="G156" s="158">
        <v>-28277</v>
      </c>
      <c r="H156" s="158">
        <v>28277</v>
      </c>
      <c r="I156" s="158">
        <v>-87501</v>
      </c>
    </row>
    <row r="157" spans="1:9">
      <c r="A157" s="156" t="s">
        <v>419</v>
      </c>
      <c r="B157" s="156" t="s">
        <v>256</v>
      </c>
      <c r="C157" s="156" t="s">
        <v>237</v>
      </c>
      <c r="D157" s="156" t="s">
        <v>557</v>
      </c>
      <c r="E157" s="157" t="s">
        <v>194</v>
      </c>
      <c r="F157" s="158">
        <v>16000</v>
      </c>
      <c r="G157" s="158">
        <v>15751</v>
      </c>
      <c r="H157" s="158">
        <v>249</v>
      </c>
      <c r="I157" s="158">
        <v>6059</v>
      </c>
    </row>
    <row r="158" spans="1:9">
      <c r="A158" s="156" t="s">
        <v>419</v>
      </c>
      <c r="B158" s="156" t="s">
        <v>256</v>
      </c>
      <c r="C158" s="156" t="s">
        <v>237</v>
      </c>
      <c r="D158" s="156" t="s">
        <v>584</v>
      </c>
      <c r="E158" s="157" t="s">
        <v>202</v>
      </c>
      <c r="F158" s="158">
        <v>384927</v>
      </c>
      <c r="G158" s="158">
        <v>257481</v>
      </c>
      <c r="H158" s="158">
        <v>127446</v>
      </c>
      <c r="I158" s="158">
        <v>264685</v>
      </c>
    </row>
    <row r="159" spans="1:9">
      <c r="A159" s="156" t="s">
        <v>419</v>
      </c>
      <c r="B159" s="156" t="s">
        <v>256</v>
      </c>
      <c r="C159" s="156" t="s">
        <v>237</v>
      </c>
      <c r="D159" s="156" t="s">
        <v>585</v>
      </c>
      <c r="E159" s="157" t="s">
        <v>203</v>
      </c>
      <c r="F159" s="158">
        <v>2526361</v>
      </c>
      <c r="G159" s="158">
        <v>2341844</v>
      </c>
      <c r="H159" s="158">
        <v>184517</v>
      </c>
      <c r="I159" s="158">
        <v>1989135</v>
      </c>
    </row>
    <row r="160" spans="1:9">
      <c r="A160" s="156" t="s">
        <v>419</v>
      </c>
      <c r="B160" s="156" t="s">
        <v>256</v>
      </c>
      <c r="C160" s="156" t="s">
        <v>237</v>
      </c>
      <c r="D160" s="156" t="s">
        <v>586</v>
      </c>
      <c r="E160" s="157" t="s">
        <v>754</v>
      </c>
      <c r="F160" s="158">
        <v>1799094</v>
      </c>
      <c r="G160" s="158">
        <v>2086572</v>
      </c>
      <c r="H160" s="158">
        <v>-287478</v>
      </c>
      <c r="I160" s="158">
        <v>2484895</v>
      </c>
    </row>
    <row r="161" spans="1:9">
      <c r="A161" s="156" t="s">
        <v>419</v>
      </c>
      <c r="B161" s="156" t="s">
        <v>256</v>
      </c>
      <c r="C161" s="156" t="s">
        <v>237</v>
      </c>
      <c r="D161" s="156" t="s">
        <v>587</v>
      </c>
      <c r="E161" s="157" t="s">
        <v>204</v>
      </c>
      <c r="F161" s="158">
        <v>2561242</v>
      </c>
      <c r="G161" s="158">
        <v>2241858</v>
      </c>
      <c r="H161" s="158">
        <v>319384</v>
      </c>
      <c r="I161" s="158">
        <v>2176255</v>
      </c>
    </row>
    <row r="162" spans="1:9">
      <c r="A162" s="156" t="s">
        <v>419</v>
      </c>
      <c r="B162" s="156" t="s">
        <v>256</v>
      </c>
      <c r="C162" s="156" t="s">
        <v>237</v>
      </c>
      <c r="D162" s="156" t="s">
        <v>588</v>
      </c>
      <c r="E162" s="157" t="s">
        <v>755</v>
      </c>
      <c r="F162" s="158">
        <v>90400</v>
      </c>
      <c r="G162" s="158">
        <v>213445</v>
      </c>
      <c r="H162" s="158">
        <v>-123045</v>
      </c>
      <c r="I162" s="158">
        <v>75216</v>
      </c>
    </row>
    <row r="163" spans="1:9">
      <c r="A163" s="156" t="s">
        <v>419</v>
      </c>
      <c r="B163" s="156" t="s">
        <v>256</v>
      </c>
      <c r="C163" s="156" t="s">
        <v>416</v>
      </c>
      <c r="D163" s="156" t="s">
        <v>589</v>
      </c>
      <c r="E163" s="157" t="s">
        <v>756</v>
      </c>
      <c r="F163" s="158">
        <v>49509916</v>
      </c>
      <c r="G163" s="158">
        <v>49436388</v>
      </c>
      <c r="H163" s="158">
        <v>73528</v>
      </c>
      <c r="I163" s="158">
        <v>38433558</v>
      </c>
    </row>
    <row r="164" spans="1:9">
      <c r="A164" s="156" t="s">
        <v>419</v>
      </c>
      <c r="B164" s="156" t="s">
        <v>256</v>
      </c>
      <c r="C164" s="156" t="s">
        <v>416</v>
      </c>
      <c r="D164" s="156" t="s">
        <v>590</v>
      </c>
      <c r="E164" s="157" t="s">
        <v>205</v>
      </c>
      <c r="F164" s="158">
        <v>16050606</v>
      </c>
      <c r="G164" s="158">
        <v>14877781</v>
      </c>
      <c r="H164" s="158">
        <v>1172825</v>
      </c>
      <c r="I164" s="158">
        <v>8694561</v>
      </c>
    </row>
    <row r="165" spans="1:9">
      <c r="A165" s="156" t="s">
        <v>419</v>
      </c>
      <c r="B165" s="156" t="s">
        <v>256</v>
      </c>
      <c r="C165" s="156" t="s">
        <v>416</v>
      </c>
      <c r="D165" s="156" t="s">
        <v>591</v>
      </c>
      <c r="E165" s="157" t="s">
        <v>206</v>
      </c>
      <c r="F165" s="158">
        <v>1195500</v>
      </c>
      <c r="G165" s="158">
        <v>722054</v>
      </c>
      <c r="H165" s="158">
        <v>473446</v>
      </c>
      <c r="I165" s="158">
        <v>665937</v>
      </c>
    </row>
    <row r="166" spans="1:9">
      <c r="A166" s="156" t="s">
        <v>419</v>
      </c>
      <c r="B166" s="156" t="s">
        <v>256</v>
      </c>
      <c r="C166" s="156" t="s">
        <v>416</v>
      </c>
      <c r="D166" s="156" t="s">
        <v>592</v>
      </c>
      <c r="E166" s="157" t="s">
        <v>207</v>
      </c>
      <c r="F166" s="158">
        <v>7420504</v>
      </c>
      <c r="G166" s="158">
        <v>10055465</v>
      </c>
      <c r="H166" s="158">
        <v>-2634961</v>
      </c>
      <c r="I166" s="158">
        <v>6345296</v>
      </c>
    </row>
    <row r="167" spans="1:9">
      <c r="A167" s="156" t="s">
        <v>419</v>
      </c>
      <c r="B167" s="156" t="s">
        <v>256</v>
      </c>
      <c r="C167" s="156" t="s">
        <v>416</v>
      </c>
      <c r="D167" s="156" t="s">
        <v>910</v>
      </c>
      <c r="E167" s="157" t="s">
        <v>911</v>
      </c>
      <c r="F167" s="159">
        <v>0</v>
      </c>
      <c r="G167" s="158">
        <v>1953903</v>
      </c>
      <c r="H167" s="158">
        <v>-1953903</v>
      </c>
      <c r="I167" s="158">
        <v>3127076</v>
      </c>
    </row>
    <row r="168" spans="1:9">
      <c r="A168" s="156" t="s">
        <v>419</v>
      </c>
      <c r="B168" s="156" t="s">
        <v>256</v>
      </c>
      <c r="C168" s="156" t="s">
        <v>416</v>
      </c>
      <c r="D168" s="156" t="s">
        <v>912</v>
      </c>
      <c r="E168" s="157" t="s">
        <v>913</v>
      </c>
      <c r="F168" s="159">
        <v>0</v>
      </c>
      <c r="G168" s="158">
        <v>794860</v>
      </c>
      <c r="H168" s="158">
        <v>-794860</v>
      </c>
      <c r="I168" s="158">
        <v>1409831</v>
      </c>
    </row>
    <row r="169" spans="1:9">
      <c r="A169" s="156" t="s">
        <v>419</v>
      </c>
      <c r="B169" s="156" t="s">
        <v>256</v>
      </c>
      <c r="C169" s="156" t="s">
        <v>416</v>
      </c>
      <c r="D169" s="156" t="s">
        <v>914</v>
      </c>
      <c r="E169" s="157" t="s">
        <v>915</v>
      </c>
      <c r="F169" s="159">
        <v>0</v>
      </c>
      <c r="G169" s="158">
        <v>9989</v>
      </c>
      <c r="H169" s="158">
        <v>-9989</v>
      </c>
      <c r="I169" s="158">
        <v>57184</v>
      </c>
    </row>
    <row r="170" spans="1:9">
      <c r="A170" s="156" t="s">
        <v>419</v>
      </c>
      <c r="B170" s="156" t="s">
        <v>256</v>
      </c>
      <c r="C170" s="156" t="s">
        <v>416</v>
      </c>
      <c r="D170" s="156" t="s">
        <v>916</v>
      </c>
      <c r="E170" s="157" t="s">
        <v>917</v>
      </c>
      <c r="F170" s="158">
        <v>1750000</v>
      </c>
      <c r="G170" s="158">
        <v>94989</v>
      </c>
      <c r="H170" s="158">
        <v>1655011</v>
      </c>
      <c r="I170" s="158">
        <v>166100</v>
      </c>
    </row>
    <row r="171" spans="1:9">
      <c r="A171" s="156" t="s">
        <v>419</v>
      </c>
      <c r="B171" s="156" t="s">
        <v>256</v>
      </c>
      <c r="C171" s="156" t="s">
        <v>419</v>
      </c>
      <c r="D171" s="156" t="s">
        <v>593</v>
      </c>
      <c r="E171" s="157" t="s">
        <v>757</v>
      </c>
      <c r="F171" s="158">
        <v>19000</v>
      </c>
      <c r="G171" s="158">
        <v>36888</v>
      </c>
      <c r="H171" s="158">
        <v>-17888</v>
      </c>
      <c r="I171" s="158">
        <v>48403</v>
      </c>
    </row>
    <row r="172" spans="1:9">
      <c r="A172" s="156" t="s">
        <v>419</v>
      </c>
      <c r="B172" s="156" t="s">
        <v>256</v>
      </c>
      <c r="C172" s="156" t="s">
        <v>419</v>
      </c>
      <c r="D172" s="156" t="s">
        <v>594</v>
      </c>
      <c r="E172" s="157" t="s">
        <v>208</v>
      </c>
      <c r="F172" s="158">
        <v>186063</v>
      </c>
      <c r="G172" s="158">
        <v>3373</v>
      </c>
      <c r="H172" s="158">
        <v>182690</v>
      </c>
      <c r="I172" s="158">
        <v>82407</v>
      </c>
    </row>
    <row r="173" spans="1:9">
      <c r="A173" s="156" t="s">
        <v>419</v>
      </c>
      <c r="B173" s="156" t="s">
        <v>256</v>
      </c>
      <c r="C173" s="156" t="s">
        <v>419</v>
      </c>
      <c r="D173" s="156" t="s">
        <v>595</v>
      </c>
      <c r="E173" s="157" t="s">
        <v>758</v>
      </c>
      <c r="F173" s="158">
        <v>3160089</v>
      </c>
      <c r="G173" s="158">
        <v>1798577</v>
      </c>
      <c r="H173" s="158">
        <v>1361512</v>
      </c>
      <c r="I173" s="158">
        <v>897705</v>
      </c>
    </row>
    <row r="174" spans="1:9">
      <c r="A174" s="156" t="s">
        <v>419</v>
      </c>
      <c r="B174" s="156" t="s">
        <v>256</v>
      </c>
      <c r="C174" s="156" t="s">
        <v>596</v>
      </c>
      <c r="D174" s="156" t="s">
        <v>565</v>
      </c>
      <c r="E174" s="157" t="s">
        <v>740</v>
      </c>
      <c r="F174" s="158">
        <v>1962410</v>
      </c>
      <c r="G174" s="158">
        <v>2004916</v>
      </c>
      <c r="H174" s="158">
        <v>-42506</v>
      </c>
      <c r="I174" s="158">
        <v>2305560</v>
      </c>
    </row>
    <row r="175" spans="1:9">
      <c r="A175" s="156" t="s">
        <v>419</v>
      </c>
      <c r="B175" s="156" t="s">
        <v>256</v>
      </c>
      <c r="C175" s="156" t="s">
        <v>596</v>
      </c>
      <c r="D175" s="156" t="s">
        <v>597</v>
      </c>
      <c r="E175" s="157" t="s">
        <v>209</v>
      </c>
      <c r="F175" s="158">
        <v>1201200</v>
      </c>
      <c r="G175" s="158">
        <v>1204795</v>
      </c>
      <c r="H175" s="158">
        <v>-3595</v>
      </c>
      <c r="I175" s="158">
        <v>1188983</v>
      </c>
    </row>
    <row r="176" spans="1:9">
      <c r="A176" s="156" t="s">
        <v>419</v>
      </c>
      <c r="B176" s="156" t="s">
        <v>237</v>
      </c>
      <c r="C176" s="156" t="s">
        <v>238</v>
      </c>
      <c r="D176" s="156" t="s">
        <v>598</v>
      </c>
      <c r="E176" s="157" t="s">
        <v>759</v>
      </c>
      <c r="F176" s="158">
        <v>1827710</v>
      </c>
      <c r="G176" s="158">
        <v>2287585</v>
      </c>
      <c r="H176" s="158">
        <v>-459875</v>
      </c>
      <c r="I176" s="158">
        <v>1774153</v>
      </c>
    </row>
    <row r="177" spans="1:9">
      <c r="A177" s="156" t="s">
        <v>419</v>
      </c>
      <c r="B177" s="156" t="s">
        <v>237</v>
      </c>
      <c r="C177" s="156" t="s">
        <v>238</v>
      </c>
      <c r="D177" s="156" t="s">
        <v>599</v>
      </c>
      <c r="E177" s="157" t="s">
        <v>760</v>
      </c>
      <c r="F177" s="158">
        <v>910000</v>
      </c>
      <c r="G177" s="158">
        <v>197674</v>
      </c>
      <c r="H177" s="158">
        <v>712326</v>
      </c>
      <c r="I177" s="158">
        <v>415423</v>
      </c>
    </row>
    <row r="178" spans="1:9">
      <c r="A178" s="156" t="s">
        <v>419</v>
      </c>
      <c r="B178" s="156" t="s">
        <v>237</v>
      </c>
      <c r="C178" s="156" t="s">
        <v>238</v>
      </c>
      <c r="D178" s="156" t="s">
        <v>600</v>
      </c>
      <c r="E178" s="157" t="s">
        <v>761</v>
      </c>
      <c r="F178" s="158">
        <v>50000</v>
      </c>
      <c r="G178" s="158">
        <v>37800</v>
      </c>
      <c r="H178" s="158">
        <v>12200</v>
      </c>
      <c r="I178" s="158">
        <v>-31681</v>
      </c>
    </row>
    <row r="179" spans="1:9">
      <c r="A179" s="156" t="s">
        <v>419</v>
      </c>
      <c r="B179" s="156" t="s">
        <v>237</v>
      </c>
      <c r="C179" s="156" t="s">
        <v>238</v>
      </c>
      <c r="D179" s="156" t="s">
        <v>601</v>
      </c>
      <c r="E179" s="157" t="s">
        <v>762</v>
      </c>
      <c r="F179" s="158">
        <v>140000</v>
      </c>
      <c r="G179" s="159">
        <v>0</v>
      </c>
      <c r="H179" s="158">
        <v>140000</v>
      </c>
      <c r="I179" s="158">
        <v>148466</v>
      </c>
    </row>
    <row r="180" spans="1:9">
      <c r="A180" s="156" t="s">
        <v>419</v>
      </c>
      <c r="B180" s="156" t="s">
        <v>237</v>
      </c>
      <c r="C180" s="156" t="s">
        <v>238</v>
      </c>
      <c r="D180" s="156" t="s">
        <v>602</v>
      </c>
      <c r="E180" s="157" t="s">
        <v>763</v>
      </c>
      <c r="F180" s="158">
        <v>308000</v>
      </c>
      <c r="G180" s="158">
        <v>20687</v>
      </c>
      <c r="H180" s="158">
        <v>287313</v>
      </c>
      <c r="I180" s="158">
        <v>120508</v>
      </c>
    </row>
    <row r="181" spans="1:9">
      <c r="A181" s="156" t="s">
        <v>419</v>
      </c>
      <c r="B181" s="156" t="s">
        <v>237</v>
      </c>
      <c r="C181" s="156" t="s">
        <v>238</v>
      </c>
      <c r="D181" s="156" t="s">
        <v>603</v>
      </c>
      <c r="E181" s="157" t="s">
        <v>764</v>
      </c>
      <c r="F181" s="158">
        <v>100000</v>
      </c>
      <c r="G181" s="158">
        <v>142</v>
      </c>
      <c r="H181" s="158">
        <v>99858</v>
      </c>
      <c r="I181" s="158">
        <v>6068</v>
      </c>
    </row>
    <row r="182" spans="1:9">
      <c r="A182" s="156" t="s">
        <v>419</v>
      </c>
      <c r="B182" s="156" t="s">
        <v>237</v>
      </c>
      <c r="C182" s="156" t="s">
        <v>238</v>
      </c>
      <c r="D182" s="156" t="s">
        <v>604</v>
      </c>
      <c r="E182" s="157" t="s">
        <v>765</v>
      </c>
      <c r="F182" s="158">
        <v>5317272</v>
      </c>
      <c r="G182" s="158">
        <v>3346576</v>
      </c>
      <c r="H182" s="158">
        <v>1970696</v>
      </c>
      <c r="I182" s="158">
        <v>5874200</v>
      </c>
    </row>
    <row r="183" spans="1:9">
      <c r="A183" s="156" t="s">
        <v>419</v>
      </c>
      <c r="B183" s="156" t="s">
        <v>237</v>
      </c>
      <c r="C183" s="156" t="s">
        <v>238</v>
      </c>
      <c r="D183" s="156" t="s">
        <v>605</v>
      </c>
      <c r="E183" s="157" t="s">
        <v>766</v>
      </c>
      <c r="F183" s="158">
        <v>89000</v>
      </c>
      <c r="G183" s="159">
        <v>0</v>
      </c>
      <c r="H183" s="158">
        <v>89000</v>
      </c>
      <c r="I183" s="158">
        <v>11467</v>
      </c>
    </row>
    <row r="184" spans="1:9">
      <c r="A184" s="156" t="s">
        <v>419</v>
      </c>
      <c r="B184" s="156" t="s">
        <v>237</v>
      </c>
      <c r="C184" s="156" t="s">
        <v>238</v>
      </c>
      <c r="D184" s="156" t="s">
        <v>620</v>
      </c>
      <c r="E184" s="157" t="s">
        <v>221</v>
      </c>
      <c r="F184" s="159">
        <v>0</v>
      </c>
      <c r="G184" s="158">
        <v>820</v>
      </c>
      <c r="H184" s="158">
        <v>-820</v>
      </c>
      <c r="I184" s="159">
        <v>0</v>
      </c>
    </row>
    <row r="185" spans="1:9">
      <c r="A185" s="156" t="s">
        <v>419</v>
      </c>
      <c r="B185" s="156" t="s">
        <v>237</v>
      </c>
      <c r="C185" s="156" t="s">
        <v>245</v>
      </c>
      <c r="D185" s="156" t="s">
        <v>598</v>
      </c>
      <c r="E185" s="157" t="s">
        <v>759</v>
      </c>
      <c r="F185" s="158">
        <v>15000</v>
      </c>
      <c r="G185" s="158">
        <v>2051</v>
      </c>
      <c r="H185" s="158">
        <v>12949</v>
      </c>
      <c r="I185" s="158">
        <v>1692</v>
      </c>
    </row>
    <row r="186" spans="1:9">
      <c r="A186" s="156" t="s">
        <v>419</v>
      </c>
      <c r="B186" s="156" t="s">
        <v>237</v>
      </c>
      <c r="C186" s="156" t="s">
        <v>245</v>
      </c>
      <c r="D186" s="156" t="s">
        <v>599</v>
      </c>
      <c r="E186" s="157" t="s">
        <v>760</v>
      </c>
      <c r="F186" s="158">
        <v>100000</v>
      </c>
      <c r="G186" s="158">
        <v>288542</v>
      </c>
      <c r="H186" s="158">
        <v>-188542</v>
      </c>
      <c r="I186" s="158">
        <v>74500</v>
      </c>
    </row>
    <row r="187" spans="1:9">
      <c r="A187" s="156" t="s">
        <v>419</v>
      </c>
      <c r="B187" s="156" t="s">
        <v>237</v>
      </c>
      <c r="C187" s="156" t="s">
        <v>245</v>
      </c>
      <c r="D187" s="156" t="s">
        <v>604</v>
      </c>
      <c r="E187" s="157" t="s">
        <v>765</v>
      </c>
      <c r="F187" s="159">
        <v>0</v>
      </c>
      <c r="G187" s="158">
        <v>2600</v>
      </c>
      <c r="H187" s="158">
        <v>-2600</v>
      </c>
      <c r="I187" s="158">
        <v>298</v>
      </c>
    </row>
    <row r="188" spans="1:9">
      <c r="A188" s="156" t="s">
        <v>419</v>
      </c>
      <c r="B188" s="156" t="s">
        <v>237</v>
      </c>
      <c r="C188" s="156" t="s">
        <v>256</v>
      </c>
      <c r="D188" s="156" t="s">
        <v>606</v>
      </c>
      <c r="E188" s="157" t="s">
        <v>767</v>
      </c>
      <c r="F188" s="158">
        <v>86600</v>
      </c>
      <c r="G188" s="158">
        <v>125411</v>
      </c>
      <c r="H188" s="158">
        <v>-38811</v>
      </c>
      <c r="I188" s="158">
        <v>35968</v>
      </c>
    </row>
    <row r="189" spans="1:9">
      <c r="A189" s="156" t="s">
        <v>419</v>
      </c>
      <c r="B189" s="156" t="s">
        <v>237</v>
      </c>
      <c r="C189" s="156" t="s">
        <v>256</v>
      </c>
      <c r="D189" s="156" t="s">
        <v>607</v>
      </c>
      <c r="E189" s="157" t="s">
        <v>768</v>
      </c>
      <c r="F189" s="158">
        <v>250000</v>
      </c>
      <c r="G189" s="158">
        <v>118190</v>
      </c>
      <c r="H189" s="158">
        <v>131810</v>
      </c>
      <c r="I189" s="158">
        <v>241731</v>
      </c>
    </row>
    <row r="190" spans="1:9">
      <c r="A190" s="156" t="s">
        <v>419</v>
      </c>
      <c r="B190" s="156" t="s">
        <v>237</v>
      </c>
      <c r="C190" s="156" t="s">
        <v>256</v>
      </c>
      <c r="D190" s="156" t="s">
        <v>608</v>
      </c>
      <c r="E190" s="157" t="s">
        <v>769</v>
      </c>
      <c r="F190" s="158">
        <v>649500</v>
      </c>
      <c r="G190" s="158">
        <v>1602710</v>
      </c>
      <c r="H190" s="158">
        <v>-953210</v>
      </c>
      <c r="I190" s="158">
        <v>803702</v>
      </c>
    </row>
    <row r="191" spans="1:9">
      <c r="A191" s="156" t="s">
        <v>419</v>
      </c>
      <c r="B191" s="156" t="s">
        <v>237</v>
      </c>
      <c r="C191" s="156" t="s">
        <v>256</v>
      </c>
      <c r="D191" s="156" t="s">
        <v>609</v>
      </c>
      <c r="E191" s="157" t="s">
        <v>770</v>
      </c>
      <c r="F191" s="158">
        <v>618438</v>
      </c>
      <c r="G191" s="158">
        <v>640540</v>
      </c>
      <c r="H191" s="158">
        <v>-22102</v>
      </c>
      <c r="I191" s="158">
        <v>120349</v>
      </c>
    </row>
    <row r="192" spans="1:9">
      <c r="A192" s="156" t="s">
        <v>419</v>
      </c>
      <c r="B192" s="156" t="s">
        <v>237</v>
      </c>
      <c r="C192" s="156" t="s">
        <v>256</v>
      </c>
      <c r="D192" s="156" t="s">
        <v>1051</v>
      </c>
      <c r="E192" s="157" t="s">
        <v>1052</v>
      </c>
      <c r="F192" s="159">
        <v>0</v>
      </c>
      <c r="G192" s="158">
        <v>25444</v>
      </c>
      <c r="H192" s="158">
        <v>-25444</v>
      </c>
      <c r="I192" s="159">
        <v>0</v>
      </c>
    </row>
    <row r="193" spans="1:9">
      <c r="A193" s="156" t="s">
        <v>419</v>
      </c>
      <c r="B193" s="156" t="s">
        <v>237</v>
      </c>
      <c r="C193" s="156" t="s">
        <v>256</v>
      </c>
      <c r="D193" s="156" t="s">
        <v>1053</v>
      </c>
      <c r="E193" s="157" t="s">
        <v>1054</v>
      </c>
      <c r="F193" s="158">
        <v>87297</v>
      </c>
      <c r="G193" s="158">
        <v>17617</v>
      </c>
      <c r="H193" s="158">
        <v>69680</v>
      </c>
      <c r="I193" s="159">
        <v>0</v>
      </c>
    </row>
    <row r="194" spans="1:9">
      <c r="A194" s="156" t="s">
        <v>419</v>
      </c>
      <c r="B194" s="156" t="s">
        <v>237</v>
      </c>
      <c r="C194" s="156" t="s">
        <v>256</v>
      </c>
      <c r="D194" s="156" t="s">
        <v>1055</v>
      </c>
      <c r="E194" s="157" t="s">
        <v>1056</v>
      </c>
      <c r="F194" s="159">
        <v>0</v>
      </c>
      <c r="G194" s="158">
        <v>10380</v>
      </c>
      <c r="H194" s="158">
        <v>-10380</v>
      </c>
      <c r="I194" s="159">
        <v>0</v>
      </c>
    </row>
    <row r="195" spans="1:9">
      <c r="A195" s="156" t="s">
        <v>419</v>
      </c>
      <c r="B195" s="156" t="s">
        <v>237</v>
      </c>
      <c r="C195" s="156" t="s">
        <v>256</v>
      </c>
      <c r="D195" s="156" t="s">
        <v>1057</v>
      </c>
      <c r="E195" s="157" t="s">
        <v>1058</v>
      </c>
      <c r="F195" s="159">
        <v>0</v>
      </c>
      <c r="G195" s="158">
        <v>3575</v>
      </c>
      <c r="H195" s="158">
        <v>-3575</v>
      </c>
      <c r="I195" s="159">
        <v>0</v>
      </c>
    </row>
    <row r="196" spans="1:9">
      <c r="A196" s="156" t="s">
        <v>419</v>
      </c>
      <c r="B196" s="156" t="s">
        <v>237</v>
      </c>
      <c r="C196" s="156" t="s">
        <v>256</v>
      </c>
      <c r="D196" s="156" t="s">
        <v>1059</v>
      </c>
      <c r="E196" s="157" t="s">
        <v>1060</v>
      </c>
      <c r="F196" s="159">
        <v>0</v>
      </c>
      <c r="G196" s="158">
        <v>144327</v>
      </c>
      <c r="H196" s="158">
        <v>-144327</v>
      </c>
      <c r="I196" s="159">
        <v>0</v>
      </c>
    </row>
    <row r="197" spans="1:9">
      <c r="A197" s="156" t="s">
        <v>419</v>
      </c>
      <c r="B197" s="156" t="s">
        <v>237</v>
      </c>
      <c r="C197" s="156" t="s">
        <v>256</v>
      </c>
      <c r="D197" s="156" t="s">
        <v>1061</v>
      </c>
      <c r="E197" s="157" t="s">
        <v>1062</v>
      </c>
      <c r="F197" s="159">
        <v>0</v>
      </c>
      <c r="G197" s="158">
        <v>15919</v>
      </c>
      <c r="H197" s="158">
        <v>-15919</v>
      </c>
      <c r="I197" s="159">
        <v>0</v>
      </c>
    </row>
    <row r="198" spans="1:9">
      <c r="A198" s="156" t="s">
        <v>419</v>
      </c>
      <c r="B198" s="156" t="s">
        <v>237</v>
      </c>
      <c r="C198" s="156" t="s">
        <v>256</v>
      </c>
      <c r="D198" s="156" t="s">
        <v>1063</v>
      </c>
      <c r="E198" s="157" t="s">
        <v>1064</v>
      </c>
      <c r="F198" s="159">
        <v>0</v>
      </c>
      <c r="G198" s="158">
        <v>5545</v>
      </c>
      <c r="H198" s="158">
        <v>-5545</v>
      </c>
      <c r="I198" s="159">
        <v>0</v>
      </c>
    </row>
    <row r="199" spans="1:9">
      <c r="A199" s="156" t="s">
        <v>419</v>
      </c>
      <c r="B199" s="156" t="s">
        <v>237</v>
      </c>
      <c r="C199" s="156" t="s">
        <v>256</v>
      </c>
      <c r="D199" s="156" t="s">
        <v>1065</v>
      </c>
      <c r="E199" s="157" t="s">
        <v>1066</v>
      </c>
      <c r="F199" s="159">
        <v>0</v>
      </c>
      <c r="G199" s="158">
        <v>2810</v>
      </c>
      <c r="H199" s="158">
        <v>-2810</v>
      </c>
      <c r="I199" s="159">
        <v>0</v>
      </c>
    </row>
    <row r="200" spans="1:9">
      <c r="A200" s="156" t="s">
        <v>419</v>
      </c>
      <c r="B200" s="156" t="s">
        <v>237</v>
      </c>
      <c r="C200" s="156" t="s">
        <v>256</v>
      </c>
      <c r="D200" s="156" t="s">
        <v>1067</v>
      </c>
      <c r="E200" s="157" t="s">
        <v>1068</v>
      </c>
      <c r="F200" s="159">
        <v>0</v>
      </c>
      <c r="G200" s="158">
        <v>8785</v>
      </c>
      <c r="H200" s="158">
        <v>-8785</v>
      </c>
      <c r="I200" s="159">
        <v>0</v>
      </c>
    </row>
    <row r="201" spans="1:9">
      <c r="A201" s="156" t="s">
        <v>419</v>
      </c>
      <c r="B201" s="156" t="s">
        <v>237</v>
      </c>
      <c r="C201" s="156" t="s">
        <v>256</v>
      </c>
      <c r="D201" s="156" t="s">
        <v>1069</v>
      </c>
      <c r="E201" s="157" t="s">
        <v>1070</v>
      </c>
      <c r="F201" s="159">
        <v>0</v>
      </c>
      <c r="G201" s="158">
        <v>2451</v>
      </c>
      <c r="H201" s="158">
        <v>-2451</v>
      </c>
      <c r="I201" s="159">
        <v>0</v>
      </c>
    </row>
    <row r="202" spans="1:9">
      <c r="A202" s="156" t="s">
        <v>419</v>
      </c>
      <c r="B202" s="156" t="s">
        <v>237</v>
      </c>
      <c r="C202" s="156" t="s">
        <v>237</v>
      </c>
      <c r="D202" s="156" t="s">
        <v>607</v>
      </c>
      <c r="E202" s="157" t="s">
        <v>768</v>
      </c>
      <c r="F202" s="158">
        <v>2000</v>
      </c>
      <c r="G202" s="159">
        <v>0</v>
      </c>
      <c r="H202" s="158">
        <v>2000</v>
      </c>
      <c r="I202" s="159">
        <v>0</v>
      </c>
    </row>
    <row r="203" spans="1:9">
      <c r="A203" s="156" t="s">
        <v>419</v>
      </c>
      <c r="B203" s="156" t="s">
        <v>237</v>
      </c>
      <c r="C203" s="156" t="s">
        <v>237</v>
      </c>
      <c r="D203" s="156" t="s">
        <v>609</v>
      </c>
      <c r="E203" s="157" t="s">
        <v>770</v>
      </c>
      <c r="F203" s="158">
        <v>800</v>
      </c>
      <c r="G203" s="159">
        <v>0</v>
      </c>
      <c r="H203" s="158">
        <v>800</v>
      </c>
      <c r="I203" s="159">
        <v>0</v>
      </c>
    </row>
    <row r="204" spans="1:9">
      <c r="A204" s="156" t="s">
        <v>419</v>
      </c>
      <c r="B204" s="156" t="s">
        <v>237</v>
      </c>
      <c r="C204" s="156" t="s">
        <v>416</v>
      </c>
      <c r="D204" s="156" t="s">
        <v>610</v>
      </c>
      <c r="E204" s="157" t="s">
        <v>771</v>
      </c>
      <c r="F204" s="158">
        <v>135000</v>
      </c>
      <c r="G204" s="158">
        <v>109848</v>
      </c>
      <c r="H204" s="158">
        <v>25152</v>
      </c>
      <c r="I204" s="158">
        <v>280953</v>
      </c>
    </row>
    <row r="205" spans="1:9">
      <c r="A205" s="156" t="s">
        <v>419</v>
      </c>
      <c r="B205" s="156" t="s">
        <v>237</v>
      </c>
      <c r="C205" s="156" t="s">
        <v>416</v>
      </c>
      <c r="D205" s="156" t="s">
        <v>611</v>
      </c>
      <c r="E205" s="157" t="s">
        <v>772</v>
      </c>
      <c r="F205" s="158">
        <v>23750</v>
      </c>
      <c r="G205" s="159">
        <v>0</v>
      </c>
      <c r="H205" s="158">
        <v>23750</v>
      </c>
      <c r="I205" s="158">
        <v>25729</v>
      </c>
    </row>
    <row r="206" spans="1:9">
      <c r="A206" s="156" t="s">
        <v>419</v>
      </c>
      <c r="B206" s="156" t="s">
        <v>237</v>
      </c>
      <c r="C206" s="156" t="s">
        <v>416</v>
      </c>
      <c r="D206" s="156" t="s">
        <v>612</v>
      </c>
      <c r="E206" s="157" t="s">
        <v>773</v>
      </c>
      <c r="F206" s="158">
        <v>2318078</v>
      </c>
      <c r="G206" s="158">
        <v>6433372</v>
      </c>
      <c r="H206" s="158">
        <v>-4115294</v>
      </c>
      <c r="I206" s="158">
        <v>2822589</v>
      </c>
    </row>
    <row r="207" spans="1:9">
      <c r="A207" s="156" t="s">
        <v>419</v>
      </c>
      <c r="B207" s="156" t="s">
        <v>237</v>
      </c>
      <c r="C207" s="156" t="s">
        <v>416</v>
      </c>
      <c r="D207" s="156" t="s">
        <v>613</v>
      </c>
      <c r="E207" s="157" t="s">
        <v>774</v>
      </c>
      <c r="F207" s="158">
        <v>1742750</v>
      </c>
      <c r="G207" s="158">
        <v>673651</v>
      </c>
      <c r="H207" s="158">
        <v>1069099</v>
      </c>
      <c r="I207" s="158">
        <v>1631003</v>
      </c>
    </row>
    <row r="208" spans="1:9">
      <c r="A208" s="156" t="s">
        <v>419</v>
      </c>
      <c r="B208" s="156" t="s">
        <v>237</v>
      </c>
      <c r="C208" s="156" t="s">
        <v>416</v>
      </c>
      <c r="D208" s="156" t="s">
        <v>614</v>
      </c>
      <c r="E208" s="157" t="s">
        <v>775</v>
      </c>
      <c r="F208" s="158">
        <v>510040</v>
      </c>
      <c r="G208" s="158">
        <v>347783</v>
      </c>
      <c r="H208" s="158">
        <v>162257</v>
      </c>
      <c r="I208" s="158">
        <v>603954</v>
      </c>
    </row>
    <row r="209" spans="1:9">
      <c r="A209" s="156" t="s">
        <v>419</v>
      </c>
      <c r="B209" s="156" t="s">
        <v>237</v>
      </c>
      <c r="C209" s="156" t="s">
        <v>416</v>
      </c>
      <c r="D209" s="156" t="s">
        <v>615</v>
      </c>
      <c r="E209" s="157" t="s">
        <v>776</v>
      </c>
      <c r="F209" s="158">
        <v>10000</v>
      </c>
      <c r="G209" s="158">
        <v>350</v>
      </c>
      <c r="H209" s="158">
        <v>9650</v>
      </c>
      <c r="I209" s="159">
        <v>0</v>
      </c>
    </row>
    <row r="210" spans="1:9">
      <c r="A210" s="156" t="s">
        <v>419</v>
      </c>
      <c r="B210" s="156" t="s">
        <v>237</v>
      </c>
      <c r="C210" s="156" t="s">
        <v>416</v>
      </c>
      <c r="D210" s="156" t="s">
        <v>616</v>
      </c>
      <c r="E210" s="157" t="s">
        <v>777</v>
      </c>
      <c r="F210" s="158">
        <v>1150000</v>
      </c>
      <c r="G210" s="158">
        <v>1194571</v>
      </c>
      <c r="H210" s="158">
        <v>-44571</v>
      </c>
      <c r="I210" s="158">
        <v>623027</v>
      </c>
    </row>
    <row r="211" spans="1:9">
      <c r="A211" s="156" t="s">
        <v>419</v>
      </c>
      <c r="B211" s="156" t="s">
        <v>237</v>
      </c>
      <c r="C211" s="156" t="s">
        <v>416</v>
      </c>
      <c r="D211" s="156" t="s">
        <v>617</v>
      </c>
      <c r="E211" s="157" t="s">
        <v>778</v>
      </c>
      <c r="F211" s="158">
        <v>111000</v>
      </c>
      <c r="G211" s="158">
        <v>153895</v>
      </c>
      <c r="H211" s="158">
        <v>-42895</v>
      </c>
      <c r="I211" s="158">
        <v>86689</v>
      </c>
    </row>
    <row r="212" spans="1:9">
      <c r="A212" s="156" t="s">
        <v>419</v>
      </c>
      <c r="B212" s="156" t="s">
        <v>237</v>
      </c>
      <c r="C212" s="156" t="s">
        <v>416</v>
      </c>
      <c r="D212" s="156" t="s">
        <v>618</v>
      </c>
      <c r="E212" s="157" t="s">
        <v>779</v>
      </c>
      <c r="F212" s="158">
        <v>555533</v>
      </c>
      <c r="G212" s="158">
        <v>1128017</v>
      </c>
      <c r="H212" s="158">
        <v>-572484</v>
      </c>
      <c r="I212" s="158">
        <v>1388549</v>
      </c>
    </row>
    <row r="213" spans="1:9">
      <c r="A213" s="156" t="s">
        <v>419</v>
      </c>
      <c r="B213" s="156" t="s">
        <v>237</v>
      </c>
      <c r="C213" s="156" t="s">
        <v>416</v>
      </c>
      <c r="D213" s="156" t="s">
        <v>1071</v>
      </c>
      <c r="E213" s="157" t="s">
        <v>1072</v>
      </c>
      <c r="F213" s="159">
        <v>0</v>
      </c>
      <c r="G213" s="158">
        <v>1677</v>
      </c>
      <c r="H213" s="158">
        <v>-1677</v>
      </c>
      <c r="I213" s="159">
        <v>0</v>
      </c>
    </row>
    <row r="214" spans="1:9">
      <c r="A214" s="156" t="s">
        <v>419</v>
      </c>
      <c r="B214" s="156" t="s">
        <v>237</v>
      </c>
      <c r="C214" s="156" t="s">
        <v>416</v>
      </c>
      <c r="D214" s="156" t="s">
        <v>1073</v>
      </c>
      <c r="E214" s="157" t="s">
        <v>1074</v>
      </c>
      <c r="F214" s="159">
        <v>0</v>
      </c>
      <c r="G214" s="158">
        <v>4186</v>
      </c>
      <c r="H214" s="158">
        <v>-4186</v>
      </c>
      <c r="I214" s="159">
        <v>0</v>
      </c>
    </row>
    <row r="215" spans="1:9">
      <c r="A215" s="156" t="s">
        <v>419</v>
      </c>
      <c r="B215" s="156" t="s">
        <v>237</v>
      </c>
      <c r="C215" s="156" t="s">
        <v>416</v>
      </c>
      <c r="D215" s="156" t="s">
        <v>1075</v>
      </c>
      <c r="E215" s="157" t="s">
        <v>1076</v>
      </c>
      <c r="F215" s="159">
        <v>0</v>
      </c>
      <c r="G215" s="158">
        <v>4800</v>
      </c>
      <c r="H215" s="158">
        <v>-4800</v>
      </c>
      <c r="I215" s="159">
        <v>0</v>
      </c>
    </row>
    <row r="216" spans="1:9">
      <c r="A216" s="156" t="s">
        <v>419</v>
      </c>
      <c r="B216" s="156" t="s">
        <v>237</v>
      </c>
      <c r="C216" s="156" t="s">
        <v>416</v>
      </c>
      <c r="D216" s="156" t="s">
        <v>1077</v>
      </c>
      <c r="E216" s="157" t="s">
        <v>1078</v>
      </c>
      <c r="F216" s="159">
        <v>0</v>
      </c>
      <c r="G216" s="158">
        <v>10198</v>
      </c>
      <c r="H216" s="158">
        <v>-10198</v>
      </c>
      <c r="I216" s="159">
        <v>0</v>
      </c>
    </row>
    <row r="217" spans="1:9">
      <c r="A217" s="156" t="s">
        <v>419</v>
      </c>
      <c r="B217" s="156" t="s">
        <v>237</v>
      </c>
      <c r="C217" s="156" t="s">
        <v>416</v>
      </c>
      <c r="D217" s="156" t="s">
        <v>1079</v>
      </c>
      <c r="E217" s="157" t="s">
        <v>1080</v>
      </c>
      <c r="F217" s="159">
        <v>0</v>
      </c>
      <c r="G217" s="158">
        <v>7328</v>
      </c>
      <c r="H217" s="158">
        <v>-7328</v>
      </c>
      <c r="I217" s="159">
        <v>0</v>
      </c>
    </row>
    <row r="218" spans="1:9">
      <c r="A218" s="156" t="s">
        <v>419</v>
      </c>
      <c r="B218" s="156" t="s">
        <v>237</v>
      </c>
      <c r="C218" s="156" t="s">
        <v>416</v>
      </c>
      <c r="D218" s="156" t="s">
        <v>1081</v>
      </c>
      <c r="E218" s="157" t="s">
        <v>1082</v>
      </c>
      <c r="F218" s="159">
        <v>0</v>
      </c>
      <c r="G218" s="158">
        <v>135</v>
      </c>
      <c r="H218" s="158">
        <v>-135</v>
      </c>
      <c r="I218" s="159">
        <v>0</v>
      </c>
    </row>
    <row r="219" spans="1:9">
      <c r="A219" s="156" t="s">
        <v>419</v>
      </c>
      <c r="B219" s="156" t="s">
        <v>237</v>
      </c>
      <c r="C219" s="156" t="s">
        <v>416</v>
      </c>
      <c r="D219" s="156" t="s">
        <v>1083</v>
      </c>
      <c r="E219" s="157" t="s">
        <v>221</v>
      </c>
      <c r="F219" s="159">
        <v>0</v>
      </c>
      <c r="G219" s="158">
        <v>93670</v>
      </c>
      <c r="H219" s="158">
        <v>-93670</v>
      </c>
      <c r="I219" s="159">
        <v>0</v>
      </c>
    </row>
    <row r="220" spans="1:9">
      <c r="A220" s="156" t="s">
        <v>419</v>
      </c>
      <c r="B220" s="156" t="s">
        <v>237</v>
      </c>
      <c r="C220" s="156" t="s">
        <v>416</v>
      </c>
      <c r="D220" s="156" t="s">
        <v>1084</v>
      </c>
      <c r="E220" s="157" t="s">
        <v>1085</v>
      </c>
      <c r="F220" s="159">
        <v>0</v>
      </c>
      <c r="G220" s="158">
        <v>4085</v>
      </c>
      <c r="H220" s="158">
        <v>-4085</v>
      </c>
      <c r="I220" s="159">
        <v>0</v>
      </c>
    </row>
    <row r="221" spans="1:9">
      <c r="A221" s="156" t="s">
        <v>419</v>
      </c>
      <c r="B221" s="156" t="s">
        <v>237</v>
      </c>
      <c r="C221" s="156" t="s">
        <v>416</v>
      </c>
      <c r="D221" s="156" t="s">
        <v>1086</v>
      </c>
      <c r="E221" s="157" t="s">
        <v>1087</v>
      </c>
      <c r="F221" s="159">
        <v>0</v>
      </c>
      <c r="G221" s="158">
        <v>148</v>
      </c>
      <c r="H221" s="158">
        <v>-148</v>
      </c>
      <c r="I221" s="159">
        <v>0</v>
      </c>
    </row>
    <row r="222" spans="1:9">
      <c r="A222" s="156" t="s">
        <v>419</v>
      </c>
      <c r="B222" s="156" t="s">
        <v>237</v>
      </c>
      <c r="C222" s="156" t="s">
        <v>416</v>
      </c>
      <c r="D222" s="156" t="s">
        <v>1088</v>
      </c>
      <c r="E222" s="157" t="s">
        <v>1089</v>
      </c>
      <c r="F222" s="159">
        <v>0</v>
      </c>
      <c r="G222" s="158">
        <v>5079</v>
      </c>
      <c r="H222" s="158">
        <v>-5079</v>
      </c>
      <c r="I222" s="159">
        <v>0</v>
      </c>
    </row>
    <row r="223" spans="1:9">
      <c r="A223" s="156" t="s">
        <v>419</v>
      </c>
      <c r="B223" s="156" t="s">
        <v>237</v>
      </c>
      <c r="C223" s="156" t="s">
        <v>416</v>
      </c>
      <c r="D223" s="156" t="s">
        <v>1090</v>
      </c>
      <c r="E223" s="157" t="s">
        <v>1091</v>
      </c>
      <c r="F223" s="159">
        <v>0</v>
      </c>
      <c r="G223" s="158">
        <v>1980</v>
      </c>
      <c r="H223" s="158">
        <v>-1980</v>
      </c>
      <c r="I223" s="159">
        <v>0</v>
      </c>
    </row>
    <row r="224" spans="1:9">
      <c r="A224" s="156" t="s">
        <v>419</v>
      </c>
      <c r="B224" s="156" t="s">
        <v>237</v>
      </c>
      <c r="C224" s="156" t="s">
        <v>416</v>
      </c>
      <c r="D224" s="156" t="s">
        <v>1092</v>
      </c>
      <c r="E224" s="157" t="s">
        <v>1093</v>
      </c>
      <c r="F224" s="159">
        <v>0</v>
      </c>
      <c r="G224" s="158">
        <v>14743</v>
      </c>
      <c r="H224" s="158">
        <v>-14743</v>
      </c>
      <c r="I224" s="159">
        <v>0</v>
      </c>
    </row>
    <row r="225" spans="1:9">
      <c r="A225" s="156" t="s">
        <v>419</v>
      </c>
      <c r="B225" s="156" t="s">
        <v>237</v>
      </c>
      <c r="C225" s="156" t="s">
        <v>416</v>
      </c>
      <c r="D225" s="156" t="s">
        <v>1094</v>
      </c>
      <c r="E225" s="157" t="s">
        <v>1095</v>
      </c>
      <c r="F225" s="159">
        <v>0</v>
      </c>
      <c r="G225" s="158">
        <v>11299</v>
      </c>
      <c r="H225" s="158">
        <v>-11299</v>
      </c>
      <c r="I225" s="159">
        <v>0</v>
      </c>
    </row>
    <row r="226" spans="1:9">
      <c r="A226" s="156" t="s">
        <v>419</v>
      </c>
      <c r="B226" s="156" t="s">
        <v>237</v>
      </c>
      <c r="C226" s="156" t="s">
        <v>416</v>
      </c>
      <c r="D226" s="156" t="s">
        <v>628</v>
      </c>
      <c r="E226" s="157" t="s">
        <v>225</v>
      </c>
      <c r="F226" s="159">
        <v>0</v>
      </c>
      <c r="G226" s="158">
        <v>5909</v>
      </c>
      <c r="H226" s="158">
        <v>-5909</v>
      </c>
      <c r="I226" s="159">
        <v>0</v>
      </c>
    </row>
    <row r="227" spans="1:9">
      <c r="A227" s="156" t="s">
        <v>419</v>
      </c>
      <c r="B227" s="156" t="s">
        <v>237</v>
      </c>
      <c r="C227" s="156" t="s">
        <v>419</v>
      </c>
      <c r="D227" s="156" t="s">
        <v>610</v>
      </c>
      <c r="E227" s="157" t="s">
        <v>771</v>
      </c>
      <c r="F227" s="158">
        <v>750</v>
      </c>
      <c r="G227" s="158">
        <v>340</v>
      </c>
      <c r="H227" s="158">
        <v>410</v>
      </c>
      <c r="I227" s="159">
        <v>0</v>
      </c>
    </row>
    <row r="228" spans="1:9">
      <c r="A228" s="156" t="s">
        <v>419</v>
      </c>
      <c r="B228" s="156" t="s">
        <v>237</v>
      </c>
      <c r="C228" s="156" t="s">
        <v>419</v>
      </c>
      <c r="D228" s="156" t="s">
        <v>611</v>
      </c>
      <c r="E228" s="157" t="s">
        <v>772</v>
      </c>
      <c r="F228" s="158">
        <v>500</v>
      </c>
      <c r="G228" s="159">
        <v>0</v>
      </c>
      <c r="H228" s="158">
        <v>500</v>
      </c>
      <c r="I228" s="159">
        <v>0</v>
      </c>
    </row>
    <row r="229" spans="1:9">
      <c r="A229" s="156" t="s">
        <v>419</v>
      </c>
      <c r="B229" s="156" t="s">
        <v>237</v>
      </c>
      <c r="C229" s="156" t="s">
        <v>419</v>
      </c>
      <c r="D229" s="156" t="s">
        <v>613</v>
      </c>
      <c r="E229" s="157" t="s">
        <v>774</v>
      </c>
      <c r="F229" s="158">
        <v>2500</v>
      </c>
      <c r="G229" s="158">
        <v>3604</v>
      </c>
      <c r="H229" s="158">
        <v>-1104</v>
      </c>
      <c r="I229" s="158">
        <v>424</v>
      </c>
    </row>
    <row r="230" spans="1:9">
      <c r="A230" s="156" t="s">
        <v>419</v>
      </c>
      <c r="B230" s="156" t="s">
        <v>237</v>
      </c>
      <c r="C230" s="156" t="s">
        <v>419</v>
      </c>
      <c r="D230" s="156" t="s">
        <v>614</v>
      </c>
      <c r="E230" s="157" t="s">
        <v>775</v>
      </c>
      <c r="F230" s="158">
        <v>1000</v>
      </c>
      <c r="G230" s="158">
        <v>2114</v>
      </c>
      <c r="H230" s="158">
        <v>-1114</v>
      </c>
      <c r="I230" s="158">
        <v>1014</v>
      </c>
    </row>
    <row r="231" spans="1:9">
      <c r="A231" s="156" t="s">
        <v>419</v>
      </c>
      <c r="B231" s="156" t="s">
        <v>237</v>
      </c>
      <c r="C231" s="156" t="s">
        <v>419</v>
      </c>
      <c r="D231" s="156" t="s">
        <v>615</v>
      </c>
      <c r="E231" s="157" t="s">
        <v>776</v>
      </c>
      <c r="F231" s="158">
        <v>500</v>
      </c>
      <c r="G231" s="158">
        <v>455</v>
      </c>
      <c r="H231" s="158">
        <v>45</v>
      </c>
      <c r="I231" s="158">
        <v>1028</v>
      </c>
    </row>
    <row r="232" spans="1:9">
      <c r="A232" s="156" t="s">
        <v>419</v>
      </c>
      <c r="B232" s="156" t="s">
        <v>237</v>
      </c>
      <c r="C232" s="156" t="s">
        <v>419</v>
      </c>
      <c r="D232" s="156" t="s">
        <v>616</v>
      </c>
      <c r="E232" s="157" t="s">
        <v>777</v>
      </c>
      <c r="F232" s="158">
        <v>150500</v>
      </c>
      <c r="G232" s="158">
        <v>235624</v>
      </c>
      <c r="H232" s="158">
        <v>-85124</v>
      </c>
      <c r="I232" s="158">
        <v>228984</v>
      </c>
    </row>
    <row r="233" spans="1:9">
      <c r="A233" s="156" t="s">
        <v>419</v>
      </c>
      <c r="B233" s="156" t="s">
        <v>237</v>
      </c>
      <c r="C233" s="156" t="s">
        <v>419</v>
      </c>
      <c r="D233" s="156" t="s">
        <v>617</v>
      </c>
      <c r="E233" s="157" t="s">
        <v>778</v>
      </c>
      <c r="F233" s="158">
        <v>500</v>
      </c>
      <c r="G233" s="159">
        <v>0</v>
      </c>
      <c r="H233" s="158">
        <v>500</v>
      </c>
      <c r="I233" s="159">
        <v>0</v>
      </c>
    </row>
    <row r="234" spans="1:9">
      <c r="A234" s="156" t="s">
        <v>419</v>
      </c>
      <c r="B234" s="156" t="s">
        <v>237</v>
      </c>
      <c r="C234" s="156" t="s">
        <v>419</v>
      </c>
      <c r="D234" s="156" t="s">
        <v>618</v>
      </c>
      <c r="E234" s="157" t="s">
        <v>779</v>
      </c>
      <c r="F234" s="158">
        <v>6250</v>
      </c>
      <c r="G234" s="158">
        <v>3270</v>
      </c>
      <c r="H234" s="158">
        <v>2980</v>
      </c>
      <c r="I234" s="158">
        <v>1285</v>
      </c>
    </row>
    <row r="235" spans="1:9">
      <c r="A235" s="156" t="s">
        <v>419</v>
      </c>
      <c r="B235" s="156" t="s">
        <v>237</v>
      </c>
      <c r="C235" s="156" t="s">
        <v>517</v>
      </c>
      <c r="D235" s="156" t="s">
        <v>619</v>
      </c>
      <c r="E235" s="157" t="s">
        <v>780</v>
      </c>
      <c r="F235" s="158">
        <v>15578892</v>
      </c>
      <c r="G235" s="158">
        <v>8755495</v>
      </c>
      <c r="H235" s="158">
        <v>6823397</v>
      </c>
      <c r="I235" s="158">
        <v>10740599</v>
      </c>
    </row>
    <row r="236" spans="1:9">
      <c r="A236" s="156" t="s">
        <v>419</v>
      </c>
      <c r="B236" s="156" t="s">
        <v>237</v>
      </c>
      <c r="C236" s="156" t="s">
        <v>517</v>
      </c>
      <c r="D236" s="156" t="s">
        <v>620</v>
      </c>
      <c r="E236" s="157" t="s">
        <v>221</v>
      </c>
      <c r="F236" s="158">
        <v>7000</v>
      </c>
      <c r="G236" s="158">
        <v>5711</v>
      </c>
      <c r="H236" s="158">
        <v>1289</v>
      </c>
      <c r="I236" s="158">
        <v>4134</v>
      </c>
    </row>
    <row r="237" spans="1:9">
      <c r="A237" s="156" t="s">
        <v>419</v>
      </c>
      <c r="B237" s="156" t="s">
        <v>237</v>
      </c>
      <c r="C237" s="156" t="s">
        <v>517</v>
      </c>
      <c r="D237" s="156" t="s">
        <v>918</v>
      </c>
      <c r="E237" s="157" t="s">
        <v>919</v>
      </c>
      <c r="F237" s="159">
        <v>0</v>
      </c>
      <c r="G237" s="159">
        <v>0</v>
      </c>
      <c r="H237" s="158">
        <v>0</v>
      </c>
      <c r="I237" s="158">
        <v>17594</v>
      </c>
    </row>
    <row r="238" spans="1:9">
      <c r="A238" s="156" t="s">
        <v>419</v>
      </c>
      <c r="B238" s="156" t="s">
        <v>237</v>
      </c>
      <c r="C238" s="156" t="s">
        <v>517</v>
      </c>
      <c r="D238" s="156" t="s">
        <v>621</v>
      </c>
      <c r="E238" s="157" t="s">
        <v>222</v>
      </c>
      <c r="F238" s="158">
        <v>200000</v>
      </c>
      <c r="G238" s="158">
        <v>48304</v>
      </c>
      <c r="H238" s="158">
        <v>151696</v>
      </c>
      <c r="I238" s="158">
        <v>660503</v>
      </c>
    </row>
    <row r="239" spans="1:9">
      <c r="A239" s="156" t="s">
        <v>419</v>
      </c>
      <c r="B239" s="156" t="s">
        <v>237</v>
      </c>
      <c r="C239" s="156" t="s">
        <v>517</v>
      </c>
      <c r="D239" s="156" t="s">
        <v>622</v>
      </c>
      <c r="E239" s="157" t="s">
        <v>781</v>
      </c>
      <c r="F239" s="158">
        <v>50000</v>
      </c>
      <c r="G239" s="158">
        <v>20520</v>
      </c>
      <c r="H239" s="158">
        <v>29480</v>
      </c>
      <c r="I239" s="158">
        <v>48993</v>
      </c>
    </row>
    <row r="240" spans="1:9">
      <c r="A240" s="156" t="s">
        <v>419</v>
      </c>
      <c r="B240" s="156" t="s">
        <v>237</v>
      </c>
      <c r="C240" s="156" t="s">
        <v>517</v>
      </c>
      <c r="D240" s="156" t="s">
        <v>623</v>
      </c>
      <c r="E240" s="157" t="s">
        <v>782</v>
      </c>
      <c r="F240" s="158">
        <v>25000</v>
      </c>
      <c r="G240" s="158">
        <v>14358</v>
      </c>
      <c r="H240" s="158">
        <v>10642</v>
      </c>
      <c r="I240" s="158">
        <v>27097</v>
      </c>
    </row>
    <row r="241" spans="1:9">
      <c r="A241" s="156" t="s">
        <v>419</v>
      </c>
      <c r="B241" s="156" t="s">
        <v>237</v>
      </c>
      <c r="C241" s="156" t="s">
        <v>517</v>
      </c>
      <c r="D241" s="156" t="s">
        <v>624</v>
      </c>
      <c r="E241" s="157" t="s">
        <v>783</v>
      </c>
      <c r="F241" s="158">
        <v>100500</v>
      </c>
      <c r="G241" s="158">
        <v>28245</v>
      </c>
      <c r="H241" s="158">
        <v>72255</v>
      </c>
      <c r="I241" s="158">
        <v>71928</v>
      </c>
    </row>
    <row r="242" spans="1:9">
      <c r="A242" s="156" t="s">
        <v>419</v>
      </c>
      <c r="B242" s="156" t="s">
        <v>237</v>
      </c>
      <c r="C242" s="156" t="s">
        <v>517</v>
      </c>
      <c r="D242" s="156" t="s">
        <v>625</v>
      </c>
      <c r="E242" s="157" t="s">
        <v>784</v>
      </c>
      <c r="F242" s="158">
        <v>500000</v>
      </c>
      <c r="G242" s="158">
        <v>833543</v>
      </c>
      <c r="H242" s="158">
        <v>-333543</v>
      </c>
      <c r="I242" s="158">
        <v>178837</v>
      </c>
    </row>
    <row r="243" spans="1:9">
      <c r="A243" s="156" t="s">
        <v>419</v>
      </c>
      <c r="B243" s="156" t="s">
        <v>237</v>
      </c>
      <c r="C243" s="156" t="s">
        <v>517</v>
      </c>
      <c r="D243" s="156" t="s">
        <v>626</v>
      </c>
      <c r="E243" s="157" t="s">
        <v>223</v>
      </c>
      <c r="F243" s="158">
        <v>50000</v>
      </c>
      <c r="G243" s="158">
        <v>87702</v>
      </c>
      <c r="H243" s="158">
        <v>-37702</v>
      </c>
      <c r="I243" s="158">
        <v>36383</v>
      </c>
    </row>
    <row r="244" spans="1:9">
      <c r="A244" s="156" t="s">
        <v>419</v>
      </c>
      <c r="B244" s="156" t="s">
        <v>237</v>
      </c>
      <c r="C244" s="156" t="s">
        <v>517</v>
      </c>
      <c r="D244" s="156" t="s">
        <v>627</v>
      </c>
      <c r="E244" s="157" t="s">
        <v>224</v>
      </c>
      <c r="F244" s="158">
        <v>28000</v>
      </c>
      <c r="G244" s="159">
        <v>0</v>
      </c>
      <c r="H244" s="158">
        <v>28000</v>
      </c>
      <c r="I244" s="158">
        <v>-1173</v>
      </c>
    </row>
    <row r="245" spans="1:9">
      <c r="A245" s="156" t="s">
        <v>419</v>
      </c>
      <c r="B245" s="156" t="s">
        <v>237</v>
      </c>
      <c r="C245" s="156" t="s">
        <v>517</v>
      </c>
      <c r="D245" s="156" t="s">
        <v>628</v>
      </c>
      <c r="E245" s="157" t="s">
        <v>225</v>
      </c>
      <c r="F245" s="158">
        <v>2658305</v>
      </c>
      <c r="G245" s="158">
        <v>1469203</v>
      </c>
      <c r="H245" s="158">
        <v>1189102</v>
      </c>
      <c r="I245" s="158">
        <v>1319925</v>
      </c>
    </row>
    <row r="246" spans="1:9">
      <c r="A246" s="156" t="s">
        <v>419</v>
      </c>
      <c r="B246" s="156" t="s">
        <v>237</v>
      </c>
      <c r="C246" s="156" t="s">
        <v>517</v>
      </c>
      <c r="D246" s="156" t="s">
        <v>629</v>
      </c>
      <c r="E246" s="157" t="s">
        <v>226</v>
      </c>
      <c r="F246" s="158">
        <v>300600</v>
      </c>
      <c r="G246" s="158">
        <v>90129</v>
      </c>
      <c r="H246" s="158">
        <v>210471</v>
      </c>
      <c r="I246" s="158">
        <v>187782</v>
      </c>
    </row>
    <row r="247" spans="1:9">
      <c r="A247" s="156" t="s">
        <v>419</v>
      </c>
      <c r="B247" s="156" t="s">
        <v>237</v>
      </c>
      <c r="C247" s="156" t="s">
        <v>517</v>
      </c>
      <c r="D247" s="156" t="s">
        <v>630</v>
      </c>
      <c r="E247" s="157" t="s">
        <v>785</v>
      </c>
      <c r="F247" s="158">
        <v>15000</v>
      </c>
      <c r="G247" s="158">
        <v>11195</v>
      </c>
      <c r="H247" s="158">
        <v>3805</v>
      </c>
      <c r="I247" s="158">
        <v>52301</v>
      </c>
    </row>
    <row r="248" spans="1:9">
      <c r="A248" s="156" t="s">
        <v>419</v>
      </c>
      <c r="B248" s="156" t="s">
        <v>237</v>
      </c>
      <c r="C248" s="156" t="s">
        <v>517</v>
      </c>
      <c r="D248" s="156" t="s">
        <v>631</v>
      </c>
      <c r="E248" s="157" t="s">
        <v>786</v>
      </c>
      <c r="F248" s="158">
        <v>5500</v>
      </c>
      <c r="G248" s="158">
        <v>16929</v>
      </c>
      <c r="H248" s="158">
        <v>-11429</v>
      </c>
      <c r="I248" s="158">
        <v>-2054</v>
      </c>
    </row>
    <row r="249" spans="1:9">
      <c r="A249" s="156" t="s">
        <v>419</v>
      </c>
      <c r="B249" s="156" t="s">
        <v>237</v>
      </c>
      <c r="C249" s="156" t="s">
        <v>517</v>
      </c>
      <c r="D249" s="156" t="s">
        <v>632</v>
      </c>
      <c r="E249" s="157" t="s">
        <v>787</v>
      </c>
      <c r="F249" s="159">
        <v>0</v>
      </c>
      <c r="G249" s="158">
        <v>4848</v>
      </c>
      <c r="H249" s="158">
        <v>-4848</v>
      </c>
      <c r="I249" s="158">
        <v>5896</v>
      </c>
    </row>
    <row r="250" spans="1:9">
      <c r="A250" s="156" t="s">
        <v>419</v>
      </c>
      <c r="B250" s="156" t="s">
        <v>237</v>
      </c>
      <c r="C250" s="156" t="s">
        <v>517</v>
      </c>
      <c r="D250" s="156" t="s">
        <v>633</v>
      </c>
      <c r="E250" s="157" t="s">
        <v>788</v>
      </c>
      <c r="F250" s="158">
        <v>5000</v>
      </c>
      <c r="G250" s="158">
        <v>3686</v>
      </c>
      <c r="H250" s="158">
        <v>1314</v>
      </c>
      <c r="I250" s="158">
        <v>11626</v>
      </c>
    </row>
    <row r="251" spans="1:9">
      <c r="A251" s="156" t="s">
        <v>419</v>
      </c>
      <c r="B251" s="156" t="s">
        <v>237</v>
      </c>
      <c r="C251" s="156" t="s">
        <v>517</v>
      </c>
      <c r="D251" s="156" t="s">
        <v>634</v>
      </c>
      <c r="E251" s="157" t="s">
        <v>789</v>
      </c>
      <c r="F251" s="158">
        <v>10000</v>
      </c>
      <c r="G251" s="158">
        <v>16557</v>
      </c>
      <c r="H251" s="158">
        <v>-6557</v>
      </c>
      <c r="I251" s="158">
        <v>66499</v>
      </c>
    </row>
    <row r="252" spans="1:9">
      <c r="A252" s="156" t="s">
        <v>419</v>
      </c>
      <c r="B252" s="156" t="s">
        <v>237</v>
      </c>
      <c r="C252" s="156" t="s">
        <v>517</v>
      </c>
      <c r="D252" s="156" t="s">
        <v>635</v>
      </c>
      <c r="E252" s="157" t="s">
        <v>790</v>
      </c>
      <c r="F252" s="158">
        <v>14000</v>
      </c>
      <c r="G252" s="158">
        <v>2869</v>
      </c>
      <c r="H252" s="158">
        <v>11131</v>
      </c>
      <c r="I252" s="158">
        <v>75</v>
      </c>
    </row>
    <row r="253" spans="1:9">
      <c r="A253" s="156" t="s">
        <v>419</v>
      </c>
      <c r="B253" s="156" t="s">
        <v>237</v>
      </c>
      <c r="C253" s="156" t="s">
        <v>517</v>
      </c>
      <c r="D253" s="156" t="s">
        <v>636</v>
      </c>
      <c r="E253" s="157" t="s">
        <v>791</v>
      </c>
      <c r="F253" s="158">
        <v>11500</v>
      </c>
      <c r="G253" s="159">
        <v>0</v>
      </c>
      <c r="H253" s="158">
        <v>11500</v>
      </c>
      <c r="I253" s="158">
        <v>-7013</v>
      </c>
    </row>
    <row r="254" spans="1:9">
      <c r="A254" s="156" t="s">
        <v>419</v>
      </c>
      <c r="B254" s="156" t="s">
        <v>416</v>
      </c>
      <c r="C254" s="156" t="s">
        <v>238</v>
      </c>
      <c r="D254" s="156" t="s">
        <v>1096</v>
      </c>
      <c r="E254" s="157" t="s">
        <v>1097</v>
      </c>
      <c r="F254" s="158">
        <v>200</v>
      </c>
      <c r="G254" s="159">
        <v>0</v>
      </c>
      <c r="H254" s="158">
        <v>200</v>
      </c>
      <c r="I254" s="159">
        <v>0</v>
      </c>
    </row>
    <row r="255" spans="1:9">
      <c r="A255" s="156" t="s">
        <v>419</v>
      </c>
      <c r="B255" s="156" t="s">
        <v>416</v>
      </c>
      <c r="C255" s="156" t="s">
        <v>238</v>
      </c>
      <c r="D255" s="156" t="s">
        <v>637</v>
      </c>
      <c r="E255" s="157" t="s">
        <v>792</v>
      </c>
      <c r="F255" s="158">
        <v>4236000</v>
      </c>
      <c r="G255" s="158">
        <v>4333151</v>
      </c>
      <c r="H255" s="158">
        <v>-97151</v>
      </c>
      <c r="I255" s="158">
        <v>3262247</v>
      </c>
    </row>
    <row r="256" spans="1:9">
      <c r="A256" s="156" t="s">
        <v>419</v>
      </c>
      <c r="B256" s="156" t="s">
        <v>416</v>
      </c>
      <c r="C256" s="156" t="s">
        <v>238</v>
      </c>
      <c r="D256" s="156" t="s">
        <v>638</v>
      </c>
      <c r="E256" s="157" t="s">
        <v>793</v>
      </c>
      <c r="F256" s="158">
        <v>6962828</v>
      </c>
      <c r="G256" s="158">
        <v>11223538</v>
      </c>
      <c r="H256" s="158">
        <v>-4260710</v>
      </c>
      <c r="I256" s="158">
        <v>8011877</v>
      </c>
    </row>
    <row r="257" spans="1:9">
      <c r="A257" s="156" t="s">
        <v>419</v>
      </c>
      <c r="B257" s="156" t="s">
        <v>416</v>
      </c>
      <c r="C257" s="156" t="s">
        <v>238</v>
      </c>
      <c r="D257" s="156" t="s">
        <v>920</v>
      </c>
      <c r="E257" s="157" t="s">
        <v>921</v>
      </c>
      <c r="F257" s="159">
        <v>0</v>
      </c>
      <c r="G257" s="158">
        <v>663905</v>
      </c>
      <c r="H257" s="158">
        <v>-663905</v>
      </c>
      <c r="I257" s="158">
        <v>1095435</v>
      </c>
    </row>
    <row r="258" spans="1:9">
      <c r="A258" s="156" t="s">
        <v>419</v>
      </c>
      <c r="B258" s="156" t="s">
        <v>416</v>
      </c>
      <c r="C258" s="156" t="s">
        <v>245</v>
      </c>
      <c r="D258" s="156" t="s">
        <v>637</v>
      </c>
      <c r="E258" s="157" t="s">
        <v>792</v>
      </c>
      <c r="F258" s="158">
        <v>75000</v>
      </c>
      <c r="G258" s="159">
        <v>0</v>
      </c>
      <c r="H258" s="158">
        <v>75000</v>
      </c>
      <c r="I258" s="158">
        <v>122425</v>
      </c>
    </row>
    <row r="259" spans="1:9">
      <c r="A259" s="156" t="s">
        <v>419</v>
      </c>
      <c r="B259" s="156" t="s">
        <v>416</v>
      </c>
      <c r="C259" s="156" t="s">
        <v>245</v>
      </c>
      <c r="D259" s="156" t="s">
        <v>638</v>
      </c>
      <c r="E259" s="157" t="s">
        <v>793</v>
      </c>
      <c r="F259" s="158">
        <v>62700</v>
      </c>
      <c r="G259" s="158">
        <v>66733</v>
      </c>
      <c r="H259" s="158">
        <v>-4033</v>
      </c>
      <c r="I259" s="158">
        <v>68144</v>
      </c>
    </row>
    <row r="260" spans="1:9">
      <c r="A260" s="156" t="s">
        <v>419</v>
      </c>
      <c r="B260" s="156" t="s">
        <v>416</v>
      </c>
      <c r="C260" s="156" t="s">
        <v>256</v>
      </c>
      <c r="D260" s="156" t="s">
        <v>639</v>
      </c>
      <c r="E260" s="157" t="s">
        <v>794</v>
      </c>
      <c r="F260" s="158">
        <v>2774065</v>
      </c>
      <c r="G260" s="158">
        <v>2529151</v>
      </c>
      <c r="H260" s="158">
        <v>244914</v>
      </c>
      <c r="I260" s="158">
        <v>3004460</v>
      </c>
    </row>
    <row r="261" spans="1:9">
      <c r="A261" s="156" t="s">
        <v>419</v>
      </c>
      <c r="B261" s="156" t="s">
        <v>416</v>
      </c>
      <c r="C261" s="156" t="s">
        <v>256</v>
      </c>
      <c r="D261" s="156" t="s">
        <v>640</v>
      </c>
      <c r="E261" s="157" t="s">
        <v>795</v>
      </c>
      <c r="F261" s="158">
        <v>137160</v>
      </c>
      <c r="G261" s="158">
        <v>193150</v>
      </c>
      <c r="H261" s="158">
        <v>-55990</v>
      </c>
      <c r="I261" s="158">
        <v>190882</v>
      </c>
    </row>
    <row r="262" spans="1:9">
      <c r="A262" s="156" t="s">
        <v>419</v>
      </c>
      <c r="B262" s="156" t="s">
        <v>416</v>
      </c>
      <c r="C262" s="156" t="s">
        <v>256</v>
      </c>
      <c r="D262" s="156" t="s">
        <v>641</v>
      </c>
      <c r="E262" s="157" t="s">
        <v>796</v>
      </c>
      <c r="F262" s="158">
        <v>30750</v>
      </c>
      <c r="G262" s="158">
        <v>339344</v>
      </c>
      <c r="H262" s="158">
        <v>-308594</v>
      </c>
      <c r="I262" s="158">
        <v>255097</v>
      </c>
    </row>
    <row r="263" spans="1:9">
      <c r="A263" s="156" t="s">
        <v>419</v>
      </c>
      <c r="B263" s="156" t="s">
        <v>416</v>
      </c>
      <c r="C263" s="156" t="s">
        <v>256</v>
      </c>
      <c r="D263" s="156" t="s">
        <v>642</v>
      </c>
      <c r="E263" s="157" t="s">
        <v>797</v>
      </c>
      <c r="F263" s="158">
        <v>50000</v>
      </c>
      <c r="G263" s="158">
        <v>89439</v>
      </c>
      <c r="H263" s="158">
        <v>-39439</v>
      </c>
      <c r="I263" s="158">
        <v>137042</v>
      </c>
    </row>
    <row r="264" spans="1:9">
      <c r="A264" s="156" t="s">
        <v>419</v>
      </c>
      <c r="B264" s="156" t="s">
        <v>416</v>
      </c>
      <c r="C264" s="156" t="s">
        <v>256</v>
      </c>
      <c r="D264" s="156" t="s">
        <v>643</v>
      </c>
      <c r="E264" s="157" t="s">
        <v>0</v>
      </c>
      <c r="F264" s="158">
        <v>5109324</v>
      </c>
      <c r="G264" s="158">
        <v>4093066</v>
      </c>
      <c r="H264" s="158">
        <v>1016258</v>
      </c>
      <c r="I264" s="158">
        <v>4074775</v>
      </c>
    </row>
    <row r="265" spans="1:9">
      <c r="A265" s="156" t="s">
        <v>419</v>
      </c>
      <c r="B265" s="156" t="s">
        <v>416</v>
      </c>
      <c r="C265" s="156" t="s">
        <v>256</v>
      </c>
      <c r="D265" s="156" t="s">
        <v>644</v>
      </c>
      <c r="E265" s="157" t="s">
        <v>798</v>
      </c>
      <c r="F265" s="158">
        <v>23450000</v>
      </c>
      <c r="G265" s="158">
        <v>18692335</v>
      </c>
      <c r="H265" s="158">
        <v>4757665</v>
      </c>
      <c r="I265" s="158">
        <v>21419337</v>
      </c>
    </row>
    <row r="266" spans="1:9">
      <c r="A266" s="156" t="s">
        <v>419</v>
      </c>
      <c r="B266" s="156" t="s">
        <v>416</v>
      </c>
      <c r="C266" s="156" t="s">
        <v>256</v>
      </c>
      <c r="D266" s="156" t="s">
        <v>645</v>
      </c>
      <c r="E266" s="157" t="s">
        <v>799</v>
      </c>
      <c r="F266" s="158">
        <v>231493</v>
      </c>
      <c r="G266" s="158">
        <v>13054</v>
      </c>
      <c r="H266" s="158">
        <v>218439</v>
      </c>
      <c r="I266" s="158">
        <v>39317</v>
      </c>
    </row>
    <row r="267" spans="1:9">
      <c r="A267" s="156" t="s">
        <v>419</v>
      </c>
      <c r="B267" s="156" t="s">
        <v>416</v>
      </c>
      <c r="C267" s="156" t="s">
        <v>256</v>
      </c>
      <c r="D267" s="156" t="s">
        <v>646</v>
      </c>
      <c r="E267" s="157" t="s">
        <v>800</v>
      </c>
      <c r="F267" s="158">
        <v>3586500</v>
      </c>
      <c r="G267" s="158">
        <v>8577357</v>
      </c>
      <c r="H267" s="158">
        <v>-4990857</v>
      </c>
      <c r="I267" s="158">
        <v>4346990</v>
      </c>
    </row>
    <row r="268" spans="1:9">
      <c r="A268" s="156" t="s">
        <v>419</v>
      </c>
      <c r="B268" s="156" t="s">
        <v>416</v>
      </c>
      <c r="C268" s="156" t="s">
        <v>256</v>
      </c>
      <c r="D268" s="156" t="s">
        <v>647</v>
      </c>
      <c r="E268" s="157" t="s">
        <v>1</v>
      </c>
      <c r="F268" s="158">
        <v>1095026</v>
      </c>
      <c r="G268" s="158">
        <v>722738</v>
      </c>
      <c r="H268" s="158">
        <v>372288</v>
      </c>
      <c r="I268" s="158">
        <v>922282</v>
      </c>
    </row>
    <row r="269" spans="1:9">
      <c r="A269" s="156" t="s">
        <v>419</v>
      </c>
      <c r="B269" s="156" t="s">
        <v>416</v>
      </c>
      <c r="C269" s="156" t="s">
        <v>237</v>
      </c>
      <c r="D269" s="156" t="s">
        <v>648</v>
      </c>
      <c r="E269" s="157" t="s">
        <v>801</v>
      </c>
      <c r="F269" s="158">
        <v>1406413</v>
      </c>
      <c r="G269" s="158">
        <v>1228658</v>
      </c>
      <c r="H269" s="158">
        <v>177755</v>
      </c>
      <c r="I269" s="158">
        <v>981027</v>
      </c>
    </row>
    <row r="270" spans="1:9">
      <c r="A270" s="156" t="s">
        <v>419</v>
      </c>
      <c r="B270" s="156" t="s">
        <v>416</v>
      </c>
      <c r="C270" s="156" t="s">
        <v>237</v>
      </c>
      <c r="D270" s="156" t="s">
        <v>649</v>
      </c>
      <c r="E270" s="157" t="s">
        <v>802</v>
      </c>
      <c r="F270" s="158">
        <v>479918</v>
      </c>
      <c r="G270" s="158">
        <v>446028</v>
      </c>
      <c r="H270" s="158">
        <v>33890</v>
      </c>
      <c r="I270" s="158">
        <v>400433</v>
      </c>
    </row>
    <row r="271" spans="1:9">
      <c r="A271" s="156" t="s">
        <v>419</v>
      </c>
      <c r="B271" s="156" t="s">
        <v>416</v>
      </c>
      <c r="C271" s="156" t="s">
        <v>237</v>
      </c>
      <c r="D271" s="156" t="s">
        <v>650</v>
      </c>
      <c r="E271" s="157" t="s">
        <v>803</v>
      </c>
      <c r="F271" s="158">
        <v>791095</v>
      </c>
      <c r="G271" s="158">
        <v>544410</v>
      </c>
      <c r="H271" s="158">
        <v>246685</v>
      </c>
      <c r="I271" s="158">
        <v>359071</v>
      </c>
    </row>
    <row r="272" spans="1:9">
      <c r="A272" s="156" t="s">
        <v>419</v>
      </c>
      <c r="B272" s="156" t="s">
        <v>416</v>
      </c>
      <c r="C272" s="156" t="s">
        <v>237</v>
      </c>
      <c r="D272" s="156" t="s">
        <v>651</v>
      </c>
      <c r="E272" s="157" t="s">
        <v>804</v>
      </c>
      <c r="F272" s="158">
        <v>1565303</v>
      </c>
      <c r="G272" s="158">
        <v>1906348</v>
      </c>
      <c r="H272" s="158">
        <v>-341045</v>
      </c>
      <c r="I272" s="158">
        <v>1074035</v>
      </c>
    </row>
    <row r="273" spans="1:9">
      <c r="A273" s="156" t="s">
        <v>419</v>
      </c>
      <c r="B273" s="156" t="s">
        <v>416</v>
      </c>
      <c r="C273" s="156" t="s">
        <v>237</v>
      </c>
      <c r="D273" s="156" t="s">
        <v>1098</v>
      </c>
      <c r="E273" s="157" t="s">
        <v>1099</v>
      </c>
      <c r="F273" s="159">
        <v>0</v>
      </c>
      <c r="G273" s="158">
        <v>17478</v>
      </c>
      <c r="H273" s="158">
        <v>-17478</v>
      </c>
      <c r="I273" s="159">
        <v>0</v>
      </c>
    </row>
    <row r="274" spans="1:9">
      <c r="A274" s="156" t="s">
        <v>419</v>
      </c>
      <c r="B274" s="156" t="s">
        <v>416</v>
      </c>
      <c r="C274" s="156" t="s">
        <v>237</v>
      </c>
      <c r="D274" s="156" t="s">
        <v>1100</v>
      </c>
      <c r="E274" s="157" t="s">
        <v>1101</v>
      </c>
      <c r="F274" s="159">
        <v>0</v>
      </c>
      <c r="G274" s="158">
        <v>2666</v>
      </c>
      <c r="H274" s="158">
        <v>-2666</v>
      </c>
      <c r="I274" s="159">
        <v>0</v>
      </c>
    </row>
    <row r="275" spans="1:9">
      <c r="A275" s="156" t="s">
        <v>419</v>
      </c>
      <c r="B275" s="156" t="s">
        <v>416</v>
      </c>
      <c r="C275" s="156" t="s">
        <v>237</v>
      </c>
      <c r="D275" s="156" t="s">
        <v>1102</v>
      </c>
      <c r="E275" s="157" t="s">
        <v>1103</v>
      </c>
      <c r="F275" s="159">
        <v>0</v>
      </c>
      <c r="G275" s="158">
        <v>21719</v>
      </c>
      <c r="H275" s="158">
        <v>-21719</v>
      </c>
      <c r="I275" s="159">
        <v>0</v>
      </c>
    </row>
    <row r="276" spans="1:9">
      <c r="A276" s="156" t="s">
        <v>419</v>
      </c>
      <c r="B276" s="156" t="s">
        <v>416</v>
      </c>
      <c r="C276" s="156" t="s">
        <v>237</v>
      </c>
      <c r="D276" s="156" t="s">
        <v>1104</v>
      </c>
      <c r="E276" s="157" t="s">
        <v>1105</v>
      </c>
      <c r="F276" s="159">
        <v>0</v>
      </c>
      <c r="G276" s="158">
        <v>7782</v>
      </c>
      <c r="H276" s="158">
        <v>-7782</v>
      </c>
      <c r="I276" s="159">
        <v>0</v>
      </c>
    </row>
    <row r="277" spans="1:9">
      <c r="A277" s="156" t="s">
        <v>419</v>
      </c>
      <c r="B277" s="156" t="s">
        <v>416</v>
      </c>
      <c r="C277" s="156" t="s">
        <v>416</v>
      </c>
      <c r="D277" s="156" t="s">
        <v>652</v>
      </c>
      <c r="E277" s="157" t="s">
        <v>805</v>
      </c>
      <c r="F277" s="158">
        <v>155250</v>
      </c>
      <c r="G277" s="158">
        <v>88414</v>
      </c>
      <c r="H277" s="158">
        <v>66836</v>
      </c>
      <c r="I277" s="158">
        <v>74786</v>
      </c>
    </row>
    <row r="278" spans="1:9">
      <c r="A278" s="156" t="s">
        <v>419</v>
      </c>
      <c r="B278" s="156" t="s">
        <v>416</v>
      </c>
      <c r="C278" s="156" t="s">
        <v>416</v>
      </c>
      <c r="D278" s="156" t="s">
        <v>653</v>
      </c>
      <c r="E278" s="157" t="s">
        <v>806</v>
      </c>
      <c r="F278" s="158">
        <v>2250</v>
      </c>
      <c r="G278" s="159">
        <v>0</v>
      </c>
      <c r="H278" s="158">
        <v>2250</v>
      </c>
      <c r="I278" s="159">
        <v>0</v>
      </c>
    </row>
    <row r="279" spans="1:9">
      <c r="A279" s="156" t="s">
        <v>419</v>
      </c>
      <c r="B279" s="156" t="s">
        <v>416</v>
      </c>
      <c r="C279" s="156" t="s">
        <v>416</v>
      </c>
      <c r="D279" s="156" t="s">
        <v>654</v>
      </c>
      <c r="E279" s="157" t="s">
        <v>807</v>
      </c>
      <c r="F279" s="158">
        <v>2861500</v>
      </c>
      <c r="G279" s="158">
        <v>2227670</v>
      </c>
      <c r="H279" s="158">
        <v>633830</v>
      </c>
      <c r="I279" s="158">
        <v>2206525</v>
      </c>
    </row>
    <row r="280" spans="1:9">
      <c r="A280" s="156" t="s">
        <v>419</v>
      </c>
      <c r="B280" s="156" t="s">
        <v>416</v>
      </c>
      <c r="C280" s="156" t="s">
        <v>416</v>
      </c>
      <c r="D280" s="156" t="s">
        <v>655</v>
      </c>
      <c r="E280" s="157" t="s">
        <v>808</v>
      </c>
      <c r="F280" s="158">
        <v>4200</v>
      </c>
      <c r="G280" s="158">
        <v>4808</v>
      </c>
      <c r="H280" s="158">
        <v>-608</v>
      </c>
      <c r="I280" s="158">
        <v>60</v>
      </c>
    </row>
    <row r="281" spans="1:9">
      <c r="A281" s="156" t="s">
        <v>419</v>
      </c>
      <c r="B281" s="156" t="s">
        <v>416</v>
      </c>
      <c r="C281" s="156" t="s">
        <v>416</v>
      </c>
      <c r="D281" s="156" t="s">
        <v>922</v>
      </c>
      <c r="E281" s="157" t="s">
        <v>923</v>
      </c>
      <c r="F281" s="159">
        <v>0</v>
      </c>
      <c r="G281" s="158">
        <v>112511</v>
      </c>
      <c r="H281" s="158">
        <v>-112511</v>
      </c>
      <c r="I281" s="158">
        <v>233087</v>
      </c>
    </row>
    <row r="282" spans="1:9">
      <c r="A282" s="156" t="s">
        <v>419</v>
      </c>
      <c r="B282" s="156" t="s">
        <v>416</v>
      </c>
      <c r="C282" s="156" t="s">
        <v>416</v>
      </c>
      <c r="D282" s="156" t="s">
        <v>656</v>
      </c>
      <c r="E282" s="157" t="s">
        <v>809</v>
      </c>
      <c r="F282" s="158">
        <v>1421322</v>
      </c>
      <c r="G282" s="158">
        <v>456794</v>
      </c>
      <c r="H282" s="158">
        <v>964528</v>
      </c>
      <c r="I282" s="158">
        <v>1050502</v>
      </c>
    </row>
    <row r="283" spans="1:9">
      <c r="A283" s="156" t="s">
        <v>419</v>
      </c>
      <c r="B283" s="156" t="s">
        <v>416</v>
      </c>
      <c r="C283" s="156" t="s">
        <v>416</v>
      </c>
      <c r="D283" s="156" t="s">
        <v>657</v>
      </c>
      <c r="E283" s="157" t="s">
        <v>810</v>
      </c>
      <c r="F283" s="158">
        <v>658975</v>
      </c>
      <c r="G283" s="158">
        <v>632537</v>
      </c>
      <c r="H283" s="158">
        <v>26438</v>
      </c>
      <c r="I283" s="158">
        <v>717870</v>
      </c>
    </row>
    <row r="284" spans="1:9">
      <c r="A284" s="156" t="s">
        <v>419</v>
      </c>
      <c r="B284" s="156" t="s">
        <v>416</v>
      </c>
      <c r="C284" s="156" t="s">
        <v>416</v>
      </c>
      <c r="D284" s="156" t="s">
        <v>658</v>
      </c>
      <c r="E284" s="157" t="s">
        <v>811</v>
      </c>
      <c r="F284" s="158">
        <v>2840065</v>
      </c>
      <c r="G284" s="158">
        <v>2230346</v>
      </c>
      <c r="H284" s="158">
        <v>609719</v>
      </c>
      <c r="I284" s="158">
        <v>1933913</v>
      </c>
    </row>
    <row r="285" spans="1:9">
      <c r="A285" s="156" t="s">
        <v>419</v>
      </c>
      <c r="B285" s="156" t="s">
        <v>416</v>
      </c>
      <c r="C285" s="156" t="s">
        <v>416</v>
      </c>
      <c r="D285" s="156" t="s">
        <v>659</v>
      </c>
      <c r="E285" s="157" t="s">
        <v>812</v>
      </c>
      <c r="F285" s="158">
        <v>368459</v>
      </c>
      <c r="G285" s="158">
        <v>247671</v>
      </c>
      <c r="H285" s="158">
        <v>120788</v>
      </c>
      <c r="I285" s="158">
        <v>303286</v>
      </c>
    </row>
    <row r="286" spans="1:9">
      <c r="A286" s="156" t="s">
        <v>419</v>
      </c>
      <c r="B286" s="156" t="s">
        <v>416</v>
      </c>
      <c r="C286" s="156" t="s">
        <v>416</v>
      </c>
      <c r="D286" s="156" t="s">
        <v>662</v>
      </c>
      <c r="E286" s="157" t="s">
        <v>211</v>
      </c>
      <c r="F286" s="159">
        <v>0</v>
      </c>
      <c r="G286" s="158">
        <v>13860</v>
      </c>
      <c r="H286" s="158">
        <v>-13860</v>
      </c>
      <c r="I286" s="159">
        <v>0</v>
      </c>
    </row>
    <row r="287" spans="1:9">
      <c r="A287" s="156" t="s">
        <v>419</v>
      </c>
      <c r="B287" s="156" t="s">
        <v>416</v>
      </c>
      <c r="C287" s="156" t="s">
        <v>416</v>
      </c>
      <c r="D287" s="156" t="s">
        <v>660</v>
      </c>
      <c r="E287" s="157" t="s">
        <v>813</v>
      </c>
      <c r="F287" s="158">
        <v>564015</v>
      </c>
      <c r="G287" s="158">
        <v>505985</v>
      </c>
      <c r="H287" s="158">
        <v>58030</v>
      </c>
      <c r="I287" s="158">
        <v>594604</v>
      </c>
    </row>
    <row r="288" spans="1:9">
      <c r="A288" s="156" t="s">
        <v>419</v>
      </c>
      <c r="B288" s="156" t="s">
        <v>416</v>
      </c>
      <c r="C288" s="156" t="s">
        <v>416</v>
      </c>
      <c r="D288" s="156" t="s">
        <v>661</v>
      </c>
      <c r="E288" s="157" t="s">
        <v>210</v>
      </c>
      <c r="F288" s="158">
        <v>20335</v>
      </c>
      <c r="G288" s="158">
        <v>16555</v>
      </c>
      <c r="H288" s="158">
        <v>3780</v>
      </c>
      <c r="I288" s="158">
        <v>8190</v>
      </c>
    </row>
    <row r="289" spans="1:9">
      <c r="A289" s="156" t="s">
        <v>419</v>
      </c>
      <c r="B289" s="156" t="s">
        <v>416</v>
      </c>
      <c r="C289" s="156" t="s">
        <v>419</v>
      </c>
      <c r="D289" s="156" t="s">
        <v>662</v>
      </c>
      <c r="E289" s="157" t="s">
        <v>211</v>
      </c>
      <c r="F289" s="158">
        <v>259660</v>
      </c>
      <c r="G289" s="158">
        <v>198091</v>
      </c>
      <c r="H289" s="158">
        <v>61569</v>
      </c>
      <c r="I289" s="158">
        <v>253186</v>
      </c>
    </row>
    <row r="290" spans="1:9">
      <c r="A290" s="156" t="s">
        <v>419</v>
      </c>
      <c r="B290" s="156" t="s">
        <v>416</v>
      </c>
      <c r="C290" s="156" t="s">
        <v>419</v>
      </c>
      <c r="D290" s="156" t="s">
        <v>663</v>
      </c>
      <c r="E290" s="157" t="s">
        <v>814</v>
      </c>
      <c r="F290" s="158">
        <v>515000</v>
      </c>
      <c r="G290" s="158">
        <v>737045</v>
      </c>
      <c r="H290" s="158">
        <v>-222045</v>
      </c>
      <c r="I290" s="158">
        <v>674772</v>
      </c>
    </row>
    <row r="291" spans="1:9">
      <c r="A291" s="156" t="s">
        <v>419</v>
      </c>
      <c r="B291" s="156" t="s">
        <v>416</v>
      </c>
      <c r="C291" s="156" t="s">
        <v>419</v>
      </c>
      <c r="D291" s="156" t="s">
        <v>664</v>
      </c>
      <c r="E291" s="157" t="s">
        <v>815</v>
      </c>
      <c r="F291" s="158">
        <v>244248</v>
      </c>
      <c r="G291" s="158">
        <v>183327</v>
      </c>
      <c r="H291" s="158">
        <v>60921</v>
      </c>
      <c r="I291" s="158">
        <v>247695</v>
      </c>
    </row>
    <row r="292" spans="1:9">
      <c r="A292" s="156" t="s">
        <v>419</v>
      </c>
      <c r="B292" s="156" t="s">
        <v>416</v>
      </c>
      <c r="C292" s="156" t="s">
        <v>419</v>
      </c>
      <c r="D292" s="156" t="s">
        <v>665</v>
      </c>
      <c r="E292" s="157" t="s">
        <v>816</v>
      </c>
      <c r="F292" s="158">
        <v>274000</v>
      </c>
      <c r="G292" s="158">
        <v>605846</v>
      </c>
      <c r="H292" s="158">
        <v>-331846</v>
      </c>
      <c r="I292" s="158">
        <v>458165</v>
      </c>
    </row>
    <row r="293" spans="1:9">
      <c r="A293" s="156" t="s">
        <v>419</v>
      </c>
      <c r="B293" s="156" t="s">
        <v>416</v>
      </c>
      <c r="C293" s="156" t="s">
        <v>419</v>
      </c>
      <c r="D293" s="156" t="s">
        <v>666</v>
      </c>
      <c r="E293" s="157" t="s">
        <v>817</v>
      </c>
      <c r="F293" s="158">
        <v>1203000</v>
      </c>
      <c r="G293" s="158">
        <v>1425269</v>
      </c>
      <c r="H293" s="158">
        <v>-222269</v>
      </c>
      <c r="I293" s="158">
        <v>1321140</v>
      </c>
    </row>
    <row r="294" spans="1:9">
      <c r="A294" s="156" t="s">
        <v>419</v>
      </c>
      <c r="B294" s="156" t="s">
        <v>416</v>
      </c>
      <c r="C294" s="156" t="s">
        <v>419</v>
      </c>
      <c r="D294" s="156" t="s">
        <v>667</v>
      </c>
      <c r="E294" s="157" t="s">
        <v>212</v>
      </c>
      <c r="F294" s="158">
        <v>177680</v>
      </c>
      <c r="G294" s="158">
        <v>271191</v>
      </c>
      <c r="H294" s="158">
        <v>-93511</v>
      </c>
      <c r="I294" s="158">
        <v>161981</v>
      </c>
    </row>
    <row r="295" spans="1:9">
      <c r="A295" s="156" t="s">
        <v>419</v>
      </c>
      <c r="B295" s="156" t="s">
        <v>416</v>
      </c>
      <c r="C295" s="156" t="s">
        <v>419</v>
      </c>
      <c r="D295" s="156" t="s">
        <v>668</v>
      </c>
      <c r="E295" s="157" t="s">
        <v>818</v>
      </c>
      <c r="F295" s="158">
        <v>15000</v>
      </c>
      <c r="G295" s="159">
        <v>0</v>
      </c>
      <c r="H295" s="158">
        <v>15000</v>
      </c>
      <c r="I295" s="158">
        <v>3471</v>
      </c>
    </row>
    <row r="296" spans="1:9">
      <c r="A296" s="156" t="s">
        <v>419</v>
      </c>
      <c r="B296" s="156" t="s">
        <v>416</v>
      </c>
      <c r="C296" s="156" t="s">
        <v>419</v>
      </c>
      <c r="D296" s="156" t="s">
        <v>660</v>
      </c>
      <c r="E296" s="157" t="s">
        <v>813</v>
      </c>
      <c r="F296" s="158">
        <v>1407456</v>
      </c>
      <c r="G296" s="158">
        <v>844663</v>
      </c>
      <c r="H296" s="158">
        <v>562793</v>
      </c>
      <c r="I296" s="158">
        <v>753223</v>
      </c>
    </row>
    <row r="297" spans="1:9">
      <c r="A297" s="156" t="s">
        <v>419</v>
      </c>
      <c r="B297" s="156" t="s">
        <v>416</v>
      </c>
      <c r="C297" s="156" t="s">
        <v>419</v>
      </c>
      <c r="D297" s="156" t="s">
        <v>661</v>
      </c>
      <c r="E297" s="157" t="s">
        <v>210</v>
      </c>
      <c r="F297" s="159">
        <v>0</v>
      </c>
      <c r="G297" s="158">
        <v>290</v>
      </c>
      <c r="H297" s="158">
        <v>-290</v>
      </c>
      <c r="I297" s="159">
        <v>0</v>
      </c>
    </row>
    <row r="298" spans="1:9">
      <c r="A298" s="156" t="s">
        <v>419</v>
      </c>
      <c r="B298" s="156" t="s">
        <v>419</v>
      </c>
      <c r="C298" s="156" t="s">
        <v>238</v>
      </c>
      <c r="D298" s="156" t="s">
        <v>514</v>
      </c>
      <c r="E298" s="157" t="s">
        <v>465</v>
      </c>
      <c r="F298" s="158">
        <v>17001378</v>
      </c>
      <c r="G298" s="158">
        <v>17001378</v>
      </c>
      <c r="H298" s="158">
        <v>0</v>
      </c>
      <c r="I298" s="158">
        <v>15670439</v>
      </c>
    </row>
    <row r="299" spans="1:9">
      <c r="A299" s="156" t="s">
        <v>419</v>
      </c>
      <c r="B299" s="156" t="s">
        <v>419</v>
      </c>
      <c r="C299" s="156" t="s">
        <v>238</v>
      </c>
      <c r="D299" s="156" t="s">
        <v>669</v>
      </c>
      <c r="E299" s="157" t="s">
        <v>819</v>
      </c>
      <c r="F299" s="158">
        <v>20000</v>
      </c>
      <c r="G299" s="158">
        <v>20000</v>
      </c>
      <c r="H299" s="158">
        <v>0</v>
      </c>
      <c r="I299" s="158">
        <v>20000</v>
      </c>
    </row>
    <row r="300" spans="1:9">
      <c r="A300" s="156" t="s">
        <v>419</v>
      </c>
      <c r="B300" s="156" t="s">
        <v>419</v>
      </c>
      <c r="C300" s="156" t="s">
        <v>238</v>
      </c>
      <c r="D300" s="156" t="s">
        <v>670</v>
      </c>
      <c r="E300" s="157" t="s">
        <v>820</v>
      </c>
      <c r="F300" s="158">
        <v>20000</v>
      </c>
      <c r="G300" s="158">
        <v>20000</v>
      </c>
      <c r="H300" s="158">
        <v>0</v>
      </c>
      <c r="I300" s="158">
        <v>20000</v>
      </c>
    </row>
    <row r="301" spans="1:9">
      <c r="A301" s="156" t="s">
        <v>419</v>
      </c>
      <c r="B301" s="156" t="s">
        <v>419</v>
      </c>
      <c r="C301" s="156" t="s">
        <v>238</v>
      </c>
      <c r="D301" s="156" t="s">
        <v>671</v>
      </c>
      <c r="E301" s="157" t="s">
        <v>213</v>
      </c>
      <c r="F301" s="158">
        <v>805391552</v>
      </c>
      <c r="G301" s="158">
        <v>667918844</v>
      </c>
      <c r="H301" s="158">
        <v>137472708</v>
      </c>
      <c r="I301" s="158">
        <v>565431839</v>
      </c>
    </row>
    <row r="302" spans="1:9">
      <c r="A302" s="156" t="s">
        <v>419</v>
      </c>
      <c r="B302" s="156" t="s">
        <v>419</v>
      </c>
      <c r="C302" s="156" t="s">
        <v>238</v>
      </c>
      <c r="D302" s="156" t="s">
        <v>672</v>
      </c>
      <c r="E302" s="157" t="s">
        <v>821</v>
      </c>
      <c r="F302" s="159">
        <v>0</v>
      </c>
      <c r="G302" s="158">
        <v>90792</v>
      </c>
      <c r="H302" s="158">
        <v>-90792</v>
      </c>
      <c r="I302" s="158">
        <v>89949</v>
      </c>
    </row>
    <row r="303" spans="1:9">
      <c r="A303" s="156" t="s">
        <v>419</v>
      </c>
      <c r="B303" s="156" t="s">
        <v>419</v>
      </c>
      <c r="C303" s="156" t="s">
        <v>238</v>
      </c>
      <c r="D303" s="156" t="s">
        <v>953</v>
      </c>
      <c r="E303" s="157" t="s">
        <v>954</v>
      </c>
      <c r="F303" s="159">
        <v>0</v>
      </c>
      <c r="G303" s="159">
        <v>0</v>
      </c>
      <c r="H303" s="158">
        <v>0</v>
      </c>
      <c r="I303" s="158">
        <v>303000</v>
      </c>
    </row>
    <row r="304" spans="1:9">
      <c r="A304" s="156" t="s">
        <v>419</v>
      </c>
      <c r="B304" s="156" t="s">
        <v>419</v>
      </c>
      <c r="C304" s="156" t="s">
        <v>245</v>
      </c>
      <c r="D304" s="156" t="s">
        <v>1106</v>
      </c>
      <c r="E304" s="157" t="s">
        <v>1107</v>
      </c>
      <c r="F304" s="158">
        <v>9793900</v>
      </c>
      <c r="G304" s="158">
        <v>9793718</v>
      </c>
      <c r="H304" s="158">
        <v>182</v>
      </c>
      <c r="I304" s="159">
        <v>0</v>
      </c>
    </row>
    <row r="305" spans="1:9">
      <c r="A305" s="156" t="s">
        <v>419</v>
      </c>
      <c r="B305" s="156" t="s">
        <v>419</v>
      </c>
      <c r="C305" s="156" t="s">
        <v>596</v>
      </c>
      <c r="D305" s="156" t="s">
        <v>673</v>
      </c>
      <c r="E305" s="157" t="s">
        <v>179</v>
      </c>
      <c r="F305" s="158">
        <v>200000</v>
      </c>
      <c r="G305" s="158">
        <v>115695</v>
      </c>
      <c r="H305" s="158">
        <v>84305</v>
      </c>
      <c r="I305" s="158">
        <v>164139</v>
      </c>
    </row>
    <row r="306" spans="1:9">
      <c r="A306" s="156" t="s">
        <v>419</v>
      </c>
      <c r="B306" s="156" t="s">
        <v>432</v>
      </c>
      <c r="C306" s="156" t="s">
        <v>256</v>
      </c>
      <c r="D306" s="156" t="s">
        <v>924</v>
      </c>
      <c r="E306" s="157" t="s">
        <v>925</v>
      </c>
      <c r="F306" s="158">
        <v>17689860</v>
      </c>
      <c r="G306" s="158">
        <v>17689860</v>
      </c>
      <c r="H306" s="158">
        <v>0</v>
      </c>
      <c r="I306" s="158">
        <v>18013247</v>
      </c>
    </row>
    <row r="307" spans="1:9">
      <c r="A307" s="156" t="s">
        <v>419</v>
      </c>
      <c r="B307" s="156" t="s">
        <v>432</v>
      </c>
      <c r="C307" s="156" t="s">
        <v>256</v>
      </c>
      <c r="D307" s="156" t="s">
        <v>674</v>
      </c>
      <c r="E307" s="157" t="s">
        <v>822</v>
      </c>
      <c r="F307" s="158">
        <v>170010</v>
      </c>
      <c r="G307" s="158">
        <v>76133</v>
      </c>
      <c r="H307" s="158">
        <v>93877</v>
      </c>
      <c r="I307" s="158">
        <v>93386</v>
      </c>
    </row>
    <row r="308" spans="1:9">
      <c r="A308" s="156" t="s">
        <v>419</v>
      </c>
      <c r="B308" s="156" t="s">
        <v>432</v>
      </c>
      <c r="C308" s="156" t="s">
        <v>256</v>
      </c>
      <c r="D308" s="156" t="s">
        <v>675</v>
      </c>
      <c r="E308" s="157" t="s">
        <v>823</v>
      </c>
      <c r="F308" s="158">
        <v>461444</v>
      </c>
      <c r="G308" s="158">
        <v>339297</v>
      </c>
      <c r="H308" s="158">
        <v>122147</v>
      </c>
      <c r="I308" s="158">
        <v>482417</v>
      </c>
    </row>
    <row r="309" spans="1:9">
      <c r="A309" s="156" t="s">
        <v>419</v>
      </c>
      <c r="B309" s="156" t="s">
        <v>432</v>
      </c>
      <c r="C309" s="156" t="s">
        <v>256</v>
      </c>
      <c r="D309" s="156" t="s">
        <v>676</v>
      </c>
      <c r="E309" s="157" t="s">
        <v>824</v>
      </c>
      <c r="F309" s="158">
        <v>4083615</v>
      </c>
      <c r="G309" s="158">
        <v>4127382</v>
      </c>
      <c r="H309" s="158">
        <v>-43767</v>
      </c>
      <c r="I309" s="158">
        <v>4822505</v>
      </c>
    </row>
    <row r="310" spans="1:9">
      <c r="A310" s="156" t="s">
        <v>419</v>
      </c>
      <c r="B310" s="156" t="s">
        <v>432</v>
      </c>
      <c r="C310" s="156" t="s">
        <v>256</v>
      </c>
      <c r="D310" s="156" t="s">
        <v>677</v>
      </c>
      <c r="E310" s="157" t="s">
        <v>825</v>
      </c>
      <c r="F310" s="158">
        <v>2233478</v>
      </c>
      <c r="G310" s="158">
        <v>1297423</v>
      </c>
      <c r="H310" s="158">
        <v>936055</v>
      </c>
      <c r="I310" s="158">
        <v>1504231</v>
      </c>
    </row>
    <row r="311" spans="1:9">
      <c r="A311" s="156" t="s">
        <v>419</v>
      </c>
      <c r="B311" s="156" t="s">
        <v>432</v>
      </c>
      <c r="C311" s="156" t="s">
        <v>256</v>
      </c>
      <c r="D311" s="156" t="s">
        <v>678</v>
      </c>
      <c r="E311" s="157" t="s">
        <v>826</v>
      </c>
      <c r="F311" s="158">
        <v>6917227</v>
      </c>
      <c r="G311" s="158">
        <v>7537309</v>
      </c>
      <c r="H311" s="158">
        <v>-620082</v>
      </c>
      <c r="I311" s="158">
        <v>6892670</v>
      </c>
    </row>
    <row r="312" spans="1:9">
      <c r="A312" s="156" t="s">
        <v>419</v>
      </c>
      <c r="B312" s="156" t="s">
        <v>432</v>
      </c>
      <c r="C312" s="156" t="s">
        <v>256</v>
      </c>
      <c r="D312" s="156" t="s">
        <v>679</v>
      </c>
      <c r="E312" s="157" t="s">
        <v>827</v>
      </c>
      <c r="F312" s="158">
        <v>17616540</v>
      </c>
      <c r="G312" s="158">
        <v>17616540</v>
      </c>
      <c r="H312" s="158">
        <v>0</v>
      </c>
      <c r="I312" s="158">
        <v>17568200</v>
      </c>
    </row>
    <row r="313" spans="1:9">
      <c r="A313" s="156" t="s">
        <v>419</v>
      </c>
      <c r="B313" s="156" t="s">
        <v>432</v>
      </c>
      <c r="C313" s="156" t="s">
        <v>256</v>
      </c>
      <c r="D313" s="156" t="s">
        <v>926</v>
      </c>
      <c r="E313" s="157" t="s">
        <v>927</v>
      </c>
      <c r="F313" s="159">
        <v>0</v>
      </c>
      <c r="G313" s="159">
        <v>0</v>
      </c>
      <c r="H313" s="158">
        <v>0</v>
      </c>
      <c r="I313" s="159">
        <v>0</v>
      </c>
    </row>
    <row r="314" spans="1:9">
      <c r="A314" s="156" t="s">
        <v>419</v>
      </c>
      <c r="B314" s="156" t="s">
        <v>432</v>
      </c>
      <c r="C314" s="156" t="s">
        <v>256</v>
      </c>
      <c r="D314" s="156" t="s">
        <v>680</v>
      </c>
      <c r="E314" s="157" t="s">
        <v>828</v>
      </c>
      <c r="F314" s="158">
        <v>77900010</v>
      </c>
      <c r="G314" s="158">
        <v>75176352</v>
      </c>
      <c r="H314" s="158">
        <v>2723658</v>
      </c>
      <c r="I314" s="158">
        <v>42805683</v>
      </c>
    </row>
    <row r="315" spans="1:9">
      <c r="A315" s="156" t="s">
        <v>419</v>
      </c>
      <c r="B315" s="156" t="s">
        <v>432</v>
      </c>
      <c r="C315" s="156" t="s">
        <v>256</v>
      </c>
      <c r="D315" s="156" t="s">
        <v>928</v>
      </c>
      <c r="E315" s="157" t="s">
        <v>929</v>
      </c>
      <c r="F315" s="159">
        <v>0</v>
      </c>
      <c r="G315" s="159">
        <v>0</v>
      </c>
      <c r="H315" s="158">
        <v>0</v>
      </c>
      <c r="I315" s="159">
        <v>0</v>
      </c>
    </row>
    <row r="316" spans="1:9">
      <c r="A316" s="156" t="s">
        <v>419</v>
      </c>
      <c r="B316" s="156" t="s">
        <v>432</v>
      </c>
      <c r="C316" s="156" t="s">
        <v>237</v>
      </c>
      <c r="D316" s="156" t="s">
        <v>681</v>
      </c>
      <c r="E316" s="157" t="s">
        <v>829</v>
      </c>
      <c r="F316" s="158">
        <v>25833500</v>
      </c>
      <c r="G316" s="158">
        <v>33581514</v>
      </c>
      <c r="H316" s="158">
        <v>-7748014</v>
      </c>
      <c r="I316" s="158">
        <v>18385975</v>
      </c>
    </row>
    <row r="317" spans="1:9">
      <c r="A317" s="156" t="s">
        <v>419</v>
      </c>
      <c r="B317" s="156" t="s">
        <v>432</v>
      </c>
      <c r="C317" s="156" t="s">
        <v>237</v>
      </c>
      <c r="D317" s="156" t="s">
        <v>682</v>
      </c>
      <c r="E317" s="157" t="s">
        <v>214</v>
      </c>
      <c r="F317" s="158">
        <v>14880000</v>
      </c>
      <c r="G317" s="158">
        <v>10672064</v>
      </c>
      <c r="H317" s="158">
        <v>4207936</v>
      </c>
      <c r="I317" s="158">
        <v>12803833</v>
      </c>
    </row>
    <row r="318" spans="1:9">
      <c r="A318" s="156" t="s">
        <v>419</v>
      </c>
      <c r="B318" s="156" t="s">
        <v>432</v>
      </c>
      <c r="C318" s="156" t="s">
        <v>237</v>
      </c>
      <c r="D318" s="156" t="s">
        <v>683</v>
      </c>
      <c r="E318" s="157" t="s">
        <v>830</v>
      </c>
      <c r="F318" s="158">
        <v>875696</v>
      </c>
      <c r="G318" s="158">
        <v>1157582</v>
      </c>
      <c r="H318" s="158">
        <v>-281886</v>
      </c>
      <c r="I318" s="158">
        <v>1608214</v>
      </c>
    </row>
    <row r="319" spans="1:9">
      <c r="A319" s="156" t="s">
        <v>419</v>
      </c>
      <c r="B319" s="156" t="s">
        <v>432</v>
      </c>
      <c r="C319" s="156" t="s">
        <v>237</v>
      </c>
      <c r="D319" s="156" t="s">
        <v>684</v>
      </c>
      <c r="E319" s="157" t="s">
        <v>831</v>
      </c>
      <c r="F319" s="158">
        <v>675000</v>
      </c>
      <c r="G319" s="158">
        <v>546870</v>
      </c>
      <c r="H319" s="158">
        <v>128130</v>
      </c>
      <c r="I319" s="158">
        <v>637010</v>
      </c>
    </row>
    <row r="320" spans="1:9">
      <c r="A320" s="156" t="s">
        <v>419</v>
      </c>
      <c r="B320" s="156" t="s">
        <v>432</v>
      </c>
      <c r="C320" s="156" t="s">
        <v>237</v>
      </c>
      <c r="D320" s="156" t="s">
        <v>685</v>
      </c>
      <c r="E320" s="157" t="s">
        <v>832</v>
      </c>
      <c r="F320" s="158">
        <v>22926564</v>
      </c>
      <c r="G320" s="158">
        <v>22444619</v>
      </c>
      <c r="H320" s="158">
        <v>481945</v>
      </c>
      <c r="I320" s="158">
        <v>24735432</v>
      </c>
    </row>
    <row r="321" spans="1:9">
      <c r="A321" s="156" t="s">
        <v>419</v>
      </c>
      <c r="B321" s="156" t="s">
        <v>432</v>
      </c>
      <c r="C321" s="156" t="s">
        <v>416</v>
      </c>
      <c r="D321" s="156" t="s">
        <v>686</v>
      </c>
      <c r="E321" s="157" t="s">
        <v>833</v>
      </c>
      <c r="F321" s="158">
        <v>13600000</v>
      </c>
      <c r="G321" s="158">
        <v>12254091</v>
      </c>
      <c r="H321" s="158">
        <v>1345909</v>
      </c>
      <c r="I321" s="158">
        <v>11472680</v>
      </c>
    </row>
    <row r="322" spans="1:9">
      <c r="A322" s="156" t="s">
        <v>419</v>
      </c>
      <c r="B322" s="156" t="s">
        <v>432</v>
      </c>
      <c r="C322" s="156" t="s">
        <v>416</v>
      </c>
      <c r="D322" s="156" t="s">
        <v>687</v>
      </c>
      <c r="E322" s="157" t="s">
        <v>834</v>
      </c>
      <c r="F322" s="158">
        <v>50610000</v>
      </c>
      <c r="G322" s="158">
        <v>35708338</v>
      </c>
      <c r="H322" s="158">
        <v>14901662</v>
      </c>
      <c r="I322" s="158">
        <v>37342638</v>
      </c>
    </row>
    <row r="323" spans="1:9">
      <c r="A323" s="156" t="s">
        <v>419</v>
      </c>
      <c r="B323" s="156" t="s">
        <v>432</v>
      </c>
      <c r="C323" s="156" t="s">
        <v>416</v>
      </c>
      <c r="D323" s="156" t="s">
        <v>688</v>
      </c>
      <c r="E323" s="157" t="s">
        <v>835</v>
      </c>
      <c r="F323" s="158">
        <v>2790000</v>
      </c>
      <c r="G323" s="158">
        <v>3117863</v>
      </c>
      <c r="H323" s="158">
        <v>-327863</v>
      </c>
      <c r="I323" s="158">
        <v>3052300</v>
      </c>
    </row>
    <row r="324" spans="1:9">
      <c r="A324" s="156" t="s">
        <v>419</v>
      </c>
      <c r="B324" s="156" t="s">
        <v>432</v>
      </c>
      <c r="C324" s="156" t="s">
        <v>432</v>
      </c>
      <c r="D324" s="156" t="s">
        <v>689</v>
      </c>
      <c r="E324" s="157" t="s">
        <v>215</v>
      </c>
      <c r="F324" s="158">
        <v>2026000</v>
      </c>
      <c r="G324" s="158">
        <v>1810781</v>
      </c>
      <c r="H324" s="158">
        <v>215219</v>
      </c>
      <c r="I324" s="158">
        <v>1721386</v>
      </c>
    </row>
    <row r="325" spans="1:9">
      <c r="A325" s="156" t="s">
        <v>419</v>
      </c>
      <c r="B325" s="156" t="s">
        <v>432</v>
      </c>
      <c r="C325" s="156" t="s">
        <v>432</v>
      </c>
      <c r="D325" s="156" t="s">
        <v>690</v>
      </c>
      <c r="E325" s="157" t="s">
        <v>216</v>
      </c>
      <c r="F325" s="158">
        <v>1178300</v>
      </c>
      <c r="G325" s="158">
        <v>1863989</v>
      </c>
      <c r="H325" s="158">
        <v>-685689</v>
      </c>
      <c r="I325" s="158">
        <v>1734824</v>
      </c>
    </row>
    <row r="326" spans="1:9">
      <c r="A326" s="156" t="s">
        <v>419</v>
      </c>
      <c r="B326" s="156" t="s">
        <v>432</v>
      </c>
      <c r="C326" s="156" t="s">
        <v>432</v>
      </c>
      <c r="D326" s="156" t="s">
        <v>691</v>
      </c>
      <c r="E326" s="157" t="s">
        <v>836</v>
      </c>
      <c r="F326" s="158">
        <v>45000</v>
      </c>
      <c r="G326" s="158">
        <v>45018</v>
      </c>
      <c r="H326" s="158">
        <v>-18</v>
      </c>
      <c r="I326" s="158">
        <v>40144</v>
      </c>
    </row>
    <row r="327" spans="1:9">
      <c r="A327" s="156" t="s">
        <v>419</v>
      </c>
      <c r="B327" s="156" t="s">
        <v>432</v>
      </c>
      <c r="C327" s="156" t="s">
        <v>432</v>
      </c>
      <c r="D327" s="156" t="s">
        <v>692</v>
      </c>
      <c r="E327" s="157" t="s">
        <v>837</v>
      </c>
      <c r="F327" s="158">
        <v>200000</v>
      </c>
      <c r="G327" s="159">
        <v>0</v>
      </c>
      <c r="H327" s="158">
        <v>200000</v>
      </c>
      <c r="I327" s="158">
        <v>12034</v>
      </c>
    </row>
    <row r="328" spans="1:9">
      <c r="A328" s="156" t="s">
        <v>419</v>
      </c>
      <c r="B328" s="156" t="s">
        <v>432</v>
      </c>
      <c r="C328" s="156" t="s">
        <v>432</v>
      </c>
      <c r="D328" s="156" t="s">
        <v>693</v>
      </c>
      <c r="E328" s="157" t="s">
        <v>2</v>
      </c>
      <c r="F328" s="158">
        <v>10986100</v>
      </c>
      <c r="G328" s="158">
        <v>10985800</v>
      </c>
      <c r="H328" s="158">
        <v>300</v>
      </c>
      <c r="I328" s="158">
        <v>10232600</v>
      </c>
    </row>
    <row r="329" spans="1:9">
      <c r="A329" s="156" t="s">
        <v>419</v>
      </c>
      <c r="B329" s="156" t="s">
        <v>432</v>
      </c>
      <c r="C329" s="156" t="s">
        <v>432</v>
      </c>
      <c r="D329" s="156" t="s">
        <v>694</v>
      </c>
      <c r="E329" s="157" t="s">
        <v>466</v>
      </c>
      <c r="F329" s="158">
        <v>105000000</v>
      </c>
      <c r="G329" s="158">
        <v>104947340</v>
      </c>
      <c r="H329" s="158">
        <v>52660</v>
      </c>
      <c r="I329" s="158">
        <v>56493200</v>
      </c>
    </row>
    <row r="330" spans="1:9">
      <c r="A330" s="156" t="s">
        <v>419</v>
      </c>
      <c r="B330" s="156" t="s">
        <v>432</v>
      </c>
      <c r="C330" s="156" t="s">
        <v>432</v>
      </c>
      <c r="D330" s="156" t="s">
        <v>930</v>
      </c>
      <c r="E330" s="157" t="s">
        <v>931</v>
      </c>
      <c r="F330" s="158">
        <v>77875907</v>
      </c>
      <c r="G330" s="158">
        <v>77875907</v>
      </c>
      <c r="H330" s="158">
        <v>0</v>
      </c>
      <c r="I330" s="158">
        <v>37493164</v>
      </c>
    </row>
    <row r="331" spans="1:9">
      <c r="A331" s="156" t="s">
        <v>419</v>
      </c>
      <c r="B331" s="156" t="s">
        <v>432</v>
      </c>
      <c r="C331" s="156" t="s">
        <v>432</v>
      </c>
      <c r="D331" s="156" t="s">
        <v>695</v>
      </c>
      <c r="E331" s="157" t="s">
        <v>838</v>
      </c>
      <c r="F331" s="158">
        <v>47000</v>
      </c>
      <c r="G331" s="158">
        <v>48750</v>
      </c>
      <c r="H331" s="158">
        <v>-1750</v>
      </c>
      <c r="I331" s="158">
        <v>48400</v>
      </c>
    </row>
    <row r="332" spans="1:9">
      <c r="A332" s="156" t="s">
        <v>419</v>
      </c>
      <c r="B332" s="156" t="s">
        <v>432</v>
      </c>
      <c r="C332" s="156" t="s">
        <v>517</v>
      </c>
      <c r="D332" s="156" t="s">
        <v>696</v>
      </c>
      <c r="E332" s="157" t="s">
        <v>217</v>
      </c>
      <c r="F332" s="158">
        <v>64000</v>
      </c>
      <c r="G332" s="158">
        <v>67553</v>
      </c>
      <c r="H332" s="158">
        <v>-3553</v>
      </c>
      <c r="I332" s="158">
        <v>115098</v>
      </c>
    </row>
    <row r="333" spans="1:9">
      <c r="A333" s="156" t="s">
        <v>419</v>
      </c>
      <c r="B333" s="156" t="s">
        <v>432</v>
      </c>
      <c r="C333" s="156" t="s">
        <v>596</v>
      </c>
      <c r="D333" s="156" t="s">
        <v>932</v>
      </c>
      <c r="E333" s="157" t="s">
        <v>933</v>
      </c>
      <c r="F333" s="159">
        <v>0</v>
      </c>
      <c r="G333" s="159">
        <v>0</v>
      </c>
      <c r="H333" s="158">
        <v>0</v>
      </c>
      <c r="I333" s="158">
        <v>41006645</v>
      </c>
    </row>
    <row r="334" spans="1:9">
      <c r="A334" s="156" t="s">
        <v>419</v>
      </c>
      <c r="B334" s="156" t="s">
        <v>432</v>
      </c>
      <c r="C334" s="156" t="s">
        <v>596</v>
      </c>
      <c r="D334" s="156" t="s">
        <v>695</v>
      </c>
      <c r="E334" s="157" t="s">
        <v>838</v>
      </c>
      <c r="F334" s="158">
        <v>1075000</v>
      </c>
      <c r="G334" s="158">
        <v>1399881</v>
      </c>
      <c r="H334" s="158">
        <v>-324881</v>
      </c>
      <c r="I334" s="158">
        <v>1403834</v>
      </c>
    </row>
    <row r="335" spans="1:9">
      <c r="A335" s="206"/>
      <c r="B335" s="206"/>
      <c r="C335" s="206"/>
      <c r="D335" s="206"/>
      <c r="E335" s="206" t="s">
        <v>34</v>
      </c>
      <c r="F335" s="207">
        <f>SUM(F6:F334)</f>
        <v>3052592000</v>
      </c>
      <c r="G335" s="207">
        <f>SUM(G6:G334)</f>
        <v>2877043910</v>
      </c>
      <c r="H335" s="207">
        <f>SUM(H6:H334)</f>
        <v>175548090</v>
      </c>
      <c r="I335" s="207">
        <f>SUM(I6:I334)</f>
        <v>2523859250</v>
      </c>
    </row>
  </sheetData>
  <mergeCells count="5">
    <mergeCell ref="A1:I1"/>
    <mergeCell ref="A3:D3"/>
    <mergeCell ref="E3:E4"/>
    <mergeCell ref="F3:H3"/>
    <mergeCell ref="I3:I4"/>
  </mergeCells>
  <phoneticPr fontId="15" type="noConversion"/>
  <pageMargins left="0.18" right="0.17" top="0.75" bottom="0.5" header="0.25" footer="0.5"/>
  <pageSetup scale="99" orientation="portrait" r:id="rId1"/>
  <headerFooter>
    <oddHeader>&amp;RKingdom of Bahrain
Consolidated Final Account
For The Year Ended 31 December 2013</oddHeader>
  </headerFooter>
  <rowBreaks count="2" manualBreakCount="2">
    <brk id="267" max="8" man="1"/>
    <brk id="32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0"/>
  <sheetViews>
    <sheetView view="pageBreakPreview" zoomScaleNormal="100" zoomScaleSheetLayoutView="100" workbookViewId="0">
      <selection sqref="A1:E1"/>
    </sheetView>
  </sheetViews>
  <sheetFormatPr defaultRowHeight="12.75"/>
  <cols>
    <col min="1" max="1" width="74.85546875" bestFit="1" customWidth="1"/>
    <col min="2" max="3" width="14" bestFit="1" customWidth="1"/>
    <col min="4" max="4" width="7" bestFit="1" customWidth="1"/>
    <col min="5" max="5" width="21.85546875" customWidth="1"/>
  </cols>
  <sheetData>
    <row r="1" spans="1:5" ht="21.75" customHeight="1">
      <c r="A1" s="277" t="s">
        <v>847</v>
      </c>
      <c r="B1" s="278"/>
      <c r="C1" s="278"/>
      <c r="D1" s="279"/>
      <c r="E1" s="279"/>
    </row>
    <row r="2" spans="1:5" ht="15" customHeight="1">
      <c r="A2" s="11"/>
      <c r="B2" s="11"/>
      <c r="C2" s="11"/>
      <c r="D2" s="11"/>
      <c r="E2" s="56" t="s">
        <v>63</v>
      </c>
    </row>
    <row r="3" spans="1:5" ht="36" customHeight="1">
      <c r="A3" s="99" t="s">
        <v>848</v>
      </c>
      <c r="B3" s="132" t="s">
        <v>849</v>
      </c>
      <c r="C3" s="132" t="s">
        <v>850</v>
      </c>
      <c r="D3" s="132" t="s">
        <v>103</v>
      </c>
      <c r="E3" s="132" t="s">
        <v>936</v>
      </c>
    </row>
    <row r="4" spans="1:5" ht="25.5" customHeight="1">
      <c r="A4" s="153" t="s">
        <v>880</v>
      </c>
      <c r="B4" s="208">
        <v>152737739</v>
      </c>
      <c r="C4" s="208">
        <v>144592181</v>
      </c>
      <c r="D4" s="209">
        <v>95</v>
      </c>
      <c r="E4" s="208">
        <v>160103986</v>
      </c>
    </row>
    <row r="5" spans="1:5" ht="25.5" customHeight="1">
      <c r="A5" s="153" t="s">
        <v>881</v>
      </c>
      <c r="B5" s="208">
        <v>11165237</v>
      </c>
      <c r="C5" s="208">
        <v>10637371</v>
      </c>
      <c r="D5" s="209">
        <v>95</v>
      </c>
      <c r="E5" s="208">
        <v>8955280</v>
      </c>
    </row>
    <row r="6" spans="1:5" ht="25.5" customHeight="1">
      <c r="A6" s="154" t="s">
        <v>1144</v>
      </c>
      <c r="B6" s="208">
        <v>105000000</v>
      </c>
      <c r="C6" s="208">
        <v>104947340</v>
      </c>
      <c r="D6" s="209">
        <v>100</v>
      </c>
      <c r="E6" s="208">
        <v>56493200</v>
      </c>
    </row>
    <row r="7" spans="1:5" ht="25.5" customHeight="1">
      <c r="A7" s="153" t="s">
        <v>851</v>
      </c>
      <c r="B7" s="208">
        <v>67000000</v>
      </c>
      <c r="C7" s="208">
        <v>51080293</v>
      </c>
      <c r="D7" s="209">
        <v>76</v>
      </c>
      <c r="E7" s="208">
        <v>51867618</v>
      </c>
    </row>
    <row r="8" spans="1:5" ht="25.5" customHeight="1">
      <c r="A8" s="153" t="s">
        <v>1020</v>
      </c>
      <c r="B8" s="208">
        <v>16719491</v>
      </c>
      <c r="C8" s="208">
        <v>16719491</v>
      </c>
      <c r="D8" s="209">
        <v>100</v>
      </c>
      <c r="E8" s="208">
        <v>16616929</v>
      </c>
    </row>
    <row r="9" spans="1:5" ht="25.5" customHeight="1">
      <c r="A9" s="153" t="s">
        <v>1145</v>
      </c>
      <c r="B9" s="208">
        <v>800000</v>
      </c>
      <c r="C9" s="208">
        <v>515317</v>
      </c>
      <c r="D9" s="209">
        <v>64</v>
      </c>
      <c r="E9" s="208">
        <v>516879</v>
      </c>
    </row>
    <row r="10" spans="1:5" ht="25.5" customHeight="1">
      <c r="A10" s="154" t="s">
        <v>1146</v>
      </c>
      <c r="B10" s="208">
        <v>14000000</v>
      </c>
      <c r="C10" s="210">
        <v>0</v>
      </c>
      <c r="D10" s="211" t="s">
        <v>235</v>
      </c>
      <c r="E10" s="208">
        <v>936233</v>
      </c>
    </row>
    <row r="11" spans="1:5" ht="25.5" customHeight="1">
      <c r="A11" s="154" t="s">
        <v>1147</v>
      </c>
      <c r="B11" s="208">
        <v>17001378</v>
      </c>
      <c r="C11" s="208">
        <v>17001378</v>
      </c>
      <c r="D11" s="209">
        <v>100</v>
      </c>
      <c r="E11" s="208">
        <v>15670439</v>
      </c>
    </row>
    <row r="12" spans="1:5" ht="25.5" customHeight="1">
      <c r="A12" s="153" t="s">
        <v>945</v>
      </c>
      <c r="B12" s="208">
        <v>26000000</v>
      </c>
      <c r="C12" s="208">
        <v>19000000</v>
      </c>
      <c r="D12" s="209">
        <v>73</v>
      </c>
      <c r="E12" s="208">
        <v>9499998</v>
      </c>
    </row>
    <row r="13" spans="1:5" ht="25.5" customHeight="1">
      <c r="A13" s="153" t="s">
        <v>1132</v>
      </c>
      <c r="B13" s="208">
        <v>77875907</v>
      </c>
      <c r="C13" s="208">
        <v>77875907</v>
      </c>
      <c r="D13" s="209">
        <v>100</v>
      </c>
      <c r="E13" s="208">
        <v>37493165</v>
      </c>
    </row>
    <row r="14" spans="1:5" ht="25.5" customHeight="1">
      <c r="A14" s="153" t="s">
        <v>1148</v>
      </c>
      <c r="B14" s="208">
        <v>47466700</v>
      </c>
      <c r="C14" s="208">
        <v>47466700</v>
      </c>
      <c r="D14" s="209">
        <v>100</v>
      </c>
      <c r="E14" s="208">
        <v>44314100</v>
      </c>
    </row>
    <row r="15" spans="1:5" ht="25.5" customHeight="1">
      <c r="A15" s="153" t="s">
        <v>1149</v>
      </c>
      <c r="B15" s="208">
        <v>18805000</v>
      </c>
      <c r="C15" s="208">
        <v>6120765</v>
      </c>
      <c r="D15" s="209">
        <v>33</v>
      </c>
      <c r="E15" s="208">
        <v>3880733</v>
      </c>
    </row>
    <row r="16" spans="1:5" ht="25.5" customHeight="1">
      <c r="A16" s="153" t="s">
        <v>1150</v>
      </c>
      <c r="B16" s="208">
        <v>192262944</v>
      </c>
      <c r="C16" s="208">
        <v>192262944</v>
      </c>
      <c r="D16" s="209">
        <v>100</v>
      </c>
      <c r="E16" s="208">
        <v>150352802</v>
      </c>
    </row>
    <row r="17" spans="1:5" ht="25.5" hidden="1" customHeight="1">
      <c r="A17" s="153"/>
      <c r="B17" s="11"/>
      <c r="C17" s="11"/>
      <c r="D17" s="11"/>
      <c r="E17" s="11"/>
    </row>
    <row r="18" spans="1:5" ht="25.5" customHeight="1">
      <c r="A18" s="153" t="s">
        <v>852</v>
      </c>
      <c r="B18" s="208">
        <v>114545615</v>
      </c>
      <c r="C18" s="208">
        <v>19718426</v>
      </c>
      <c r="D18" s="209">
        <v>13</v>
      </c>
      <c r="E18" s="208">
        <v>13148956</v>
      </c>
    </row>
    <row r="19" spans="1:5" ht="21" customHeight="1">
      <c r="A19" s="128" t="s">
        <v>34</v>
      </c>
      <c r="B19" s="112">
        <f>SUM(B4:B18)</f>
        <v>861380011</v>
      </c>
      <c r="C19" s="112">
        <f>SUM(C4:C18)</f>
        <v>707938113</v>
      </c>
      <c r="D19" s="133">
        <f t="shared" ref="D19" si="0">C19/B19*100</f>
        <v>82.186503512907734</v>
      </c>
      <c r="E19" s="112">
        <f>SUM(E4:E18)</f>
        <v>569850318</v>
      </c>
    </row>
    <row r="20" spans="1:5">
      <c r="A20" s="11"/>
      <c r="B20" s="11"/>
      <c r="C20" s="11"/>
      <c r="D20" s="11"/>
      <c r="E20" s="11"/>
    </row>
  </sheetData>
  <mergeCells count="1">
    <mergeCell ref="A1:E1"/>
  </mergeCells>
  <hyperlinks>
    <hyperlink ref="A8" r:id="rId1" display="https://www.google.com.bh/url?q=http://www.sio.gov.bh/&amp;sa=U&amp;ei=_c6BU5-aAYWo0QWvpIH4Cg&amp;ved=0CB8QFjAA&amp;usg=AFQjCNG3tZdDOSRAwyjqgAtZAL0Ql2FcrQ" xr:uid="{00000000-0004-0000-0A00-000000000000}"/>
  </hyperlinks>
  <pageMargins left="0.7" right="0.7" top="0.75" bottom="0.75" header="0.25" footer="0.3"/>
  <pageSetup paperSize="9" orientation="landscape" r:id="rId2"/>
  <headerFooter>
    <oddHeader>&amp;RKingdom of Bahrain
Consolidated Final Account
For The Year Ended 31 December 2013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9"/>
  <sheetViews>
    <sheetView view="pageBreakPreview" zoomScaleNormal="100" zoomScaleSheetLayoutView="100" workbookViewId="0">
      <selection sqref="A1:E1"/>
    </sheetView>
  </sheetViews>
  <sheetFormatPr defaultRowHeight="21.75" customHeight="1"/>
  <cols>
    <col min="1" max="1" width="51.85546875" style="11" bestFit="1" customWidth="1"/>
    <col min="2" max="3" width="16.7109375" style="44" customWidth="1"/>
    <col min="4" max="4" width="16.7109375" style="73" customWidth="1"/>
    <col min="5" max="5" width="16.7109375" style="44" customWidth="1"/>
    <col min="6" max="16384" width="9.140625" style="11"/>
  </cols>
  <sheetData>
    <row r="1" spans="1:5" s="71" customFormat="1" ht="26.25" customHeight="1">
      <c r="A1" s="277" t="s">
        <v>17</v>
      </c>
      <c r="B1" s="289"/>
      <c r="C1" s="289"/>
      <c r="D1" s="289"/>
      <c r="E1" s="289"/>
    </row>
    <row r="2" spans="1:5" ht="17.25" customHeight="1">
      <c r="A2" s="69"/>
      <c r="B2" s="69"/>
      <c r="C2" s="69"/>
      <c r="D2" s="69"/>
      <c r="E2" s="70" t="s">
        <v>63</v>
      </c>
    </row>
    <row r="3" spans="1:5" s="72" customFormat="1" ht="32.25" customHeight="1">
      <c r="A3" s="99" t="s">
        <v>100</v>
      </c>
      <c r="B3" s="99" t="s">
        <v>33</v>
      </c>
      <c r="C3" s="99" t="s">
        <v>62</v>
      </c>
      <c r="D3" s="100" t="s">
        <v>103</v>
      </c>
      <c r="E3" s="100" t="s">
        <v>936</v>
      </c>
    </row>
    <row r="4" spans="1:5" s="72" customFormat="1" ht="21.75" customHeight="1">
      <c r="A4" s="5" t="s">
        <v>963</v>
      </c>
      <c r="B4" s="250">
        <v>534291</v>
      </c>
      <c r="C4" s="250">
        <v>534291</v>
      </c>
      <c r="D4" s="251">
        <f>C4/B4*100</f>
        <v>100</v>
      </c>
      <c r="E4" s="252" t="s">
        <v>235</v>
      </c>
    </row>
    <row r="5" spans="1:5" s="72" customFormat="1" ht="24.75" customHeight="1">
      <c r="A5" s="5" t="s">
        <v>47</v>
      </c>
      <c r="B5" s="253">
        <v>30000000</v>
      </c>
      <c r="C5" s="253">
        <v>23072323</v>
      </c>
      <c r="D5" s="251">
        <f>C5/B5*100</f>
        <v>76.907743333333329</v>
      </c>
      <c r="E5" s="253">
        <v>41698349</v>
      </c>
    </row>
    <row r="6" spans="1:5" s="72" customFormat="1" ht="24.75" customHeight="1">
      <c r="A6" s="5" t="s">
        <v>228</v>
      </c>
      <c r="B6" s="253">
        <v>40000</v>
      </c>
      <c r="C6" s="252" t="s">
        <v>235</v>
      </c>
      <c r="D6" s="254">
        <v>0</v>
      </c>
      <c r="E6" s="252" t="s">
        <v>235</v>
      </c>
    </row>
    <row r="7" spans="1:5" s="54" customFormat="1" ht="21.75" customHeight="1">
      <c r="A7" s="5" t="s">
        <v>48</v>
      </c>
      <c r="B7" s="253">
        <v>832753</v>
      </c>
      <c r="C7" s="253">
        <v>832753</v>
      </c>
      <c r="D7" s="251">
        <f t="shared" ref="D7:D23" si="0">C7/B7*100</f>
        <v>100</v>
      </c>
      <c r="E7" s="253">
        <v>4000000</v>
      </c>
    </row>
    <row r="8" spans="1:5" s="54" customFormat="1" ht="21.75" customHeight="1">
      <c r="A8" s="5" t="s">
        <v>49</v>
      </c>
      <c r="B8" s="253">
        <v>6000000</v>
      </c>
      <c r="C8" s="253">
        <v>72155</v>
      </c>
      <c r="D8" s="251">
        <f t="shared" si="0"/>
        <v>1.2025833333333333</v>
      </c>
      <c r="E8" s="253">
        <v>36585</v>
      </c>
    </row>
    <row r="9" spans="1:5" s="54" customFormat="1" ht="21.75" customHeight="1">
      <c r="A9" s="5" t="s">
        <v>230</v>
      </c>
      <c r="B9" s="253">
        <v>116025</v>
      </c>
      <c r="C9" s="253">
        <v>66300</v>
      </c>
      <c r="D9" s="251">
        <f t="shared" si="0"/>
        <v>57.142857142857139</v>
      </c>
      <c r="E9" s="253">
        <v>16575</v>
      </c>
    </row>
    <row r="10" spans="1:5" s="54" customFormat="1" ht="21.75" customHeight="1">
      <c r="A10" s="5" t="s">
        <v>111</v>
      </c>
      <c r="B10" s="253">
        <v>2298999</v>
      </c>
      <c r="C10" s="253">
        <v>958867</v>
      </c>
      <c r="D10" s="251">
        <f t="shared" si="0"/>
        <v>41.708021621584003</v>
      </c>
      <c r="E10" s="253">
        <v>388588</v>
      </c>
    </row>
    <row r="11" spans="1:5" s="54" customFormat="1" ht="21.75" customHeight="1">
      <c r="A11" s="5" t="s">
        <v>68</v>
      </c>
      <c r="B11" s="253">
        <v>17150164</v>
      </c>
      <c r="C11" s="253">
        <v>10446290</v>
      </c>
      <c r="D11" s="251">
        <f t="shared" si="0"/>
        <v>60.910729483403195</v>
      </c>
      <c r="E11" s="253">
        <v>11771922</v>
      </c>
    </row>
    <row r="12" spans="1:5" s="54" customFormat="1" ht="21.75" customHeight="1">
      <c r="A12" s="5" t="s">
        <v>51</v>
      </c>
      <c r="B12" s="253">
        <v>28734100</v>
      </c>
      <c r="C12" s="253">
        <v>6272133</v>
      </c>
      <c r="D12" s="251">
        <f t="shared" si="0"/>
        <v>21.828186718915852</v>
      </c>
      <c r="E12" s="253">
        <v>5522624</v>
      </c>
    </row>
    <row r="13" spans="1:5" s="54" customFormat="1" ht="21.75" customHeight="1">
      <c r="A13" s="5" t="s">
        <v>1151</v>
      </c>
      <c r="B13" s="253">
        <v>25612600</v>
      </c>
      <c r="C13" s="253">
        <v>4026287</v>
      </c>
      <c r="D13" s="251">
        <f t="shared" si="0"/>
        <v>15.719946432615197</v>
      </c>
      <c r="E13" s="253">
        <v>9479203</v>
      </c>
    </row>
    <row r="14" spans="1:5" s="54" customFormat="1" ht="21.75" customHeight="1">
      <c r="A14" s="5" t="s">
        <v>90</v>
      </c>
      <c r="B14" s="253">
        <v>660255</v>
      </c>
      <c r="C14" s="253">
        <v>102587</v>
      </c>
      <c r="D14" s="251">
        <f t="shared" si="0"/>
        <v>15.537481730543501</v>
      </c>
      <c r="E14" s="253">
        <v>275779</v>
      </c>
    </row>
    <row r="15" spans="1:5" s="54" customFormat="1" ht="21.75" customHeight="1">
      <c r="A15" s="5" t="s">
        <v>69</v>
      </c>
      <c r="B15" s="253">
        <v>24418660</v>
      </c>
      <c r="C15" s="253">
        <v>3865258</v>
      </c>
      <c r="D15" s="251">
        <f t="shared" si="0"/>
        <v>15.829115930194368</v>
      </c>
      <c r="E15" s="253">
        <v>20496068</v>
      </c>
    </row>
    <row r="16" spans="1:5" s="54" customFormat="1" ht="21.75" customHeight="1">
      <c r="A16" s="5" t="s">
        <v>87</v>
      </c>
      <c r="B16" s="253">
        <v>2924199</v>
      </c>
      <c r="C16" s="253">
        <v>944366</v>
      </c>
      <c r="D16" s="251">
        <f t="shared" si="0"/>
        <v>32.294860917468341</v>
      </c>
      <c r="E16" s="253">
        <v>1018593</v>
      </c>
    </row>
    <row r="17" spans="1:5" s="54" customFormat="1" ht="21.75" customHeight="1">
      <c r="A17" s="5" t="s">
        <v>58</v>
      </c>
      <c r="B17" s="253">
        <v>14025709</v>
      </c>
      <c r="C17" s="253">
        <v>1829239</v>
      </c>
      <c r="D17" s="251">
        <f t="shared" si="0"/>
        <v>13.042043008307102</v>
      </c>
      <c r="E17" s="253">
        <v>5095279</v>
      </c>
    </row>
    <row r="18" spans="1:5" s="54" customFormat="1" ht="21.75" customHeight="1">
      <c r="A18" s="5" t="s">
        <v>483</v>
      </c>
      <c r="B18" s="253">
        <v>152885646</v>
      </c>
      <c r="C18" s="253">
        <v>125124677</v>
      </c>
      <c r="D18" s="251">
        <f t="shared" si="0"/>
        <v>81.842004317396814</v>
      </c>
      <c r="E18" s="253">
        <v>201397390</v>
      </c>
    </row>
    <row r="19" spans="1:5" s="54" customFormat="1" ht="21.75" customHeight="1">
      <c r="A19" s="5" t="s">
        <v>993</v>
      </c>
      <c r="B19" s="253">
        <v>1150000</v>
      </c>
      <c r="C19" s="253">
        <v>264672</v>
      </c>
      <c r="D19" s="251">
        <f t="shared" si="0"/>
        <v>23.01495652173913</v>
      </c>
      <c r="E19" s="253">
        <v>584758</v>
      </c>
    </row>
    <row r="20" spans="1:5" s="54" customFormat="1" ht="21.75" customHeight="1">
      <c r="A20" s="5" t="s">
        <v>232</v>
      </c>
      <c r="B20" s="253">
        <v>180689124</v>
      </c>
      <c r="C20" s="253">
        <v>124381380</v>
      </c>
      <c r="D20" s="251">
        <f t="shared" si="0"/>
        <v>68.837225642867139</v>
      </c>
      <c r="E20" s="253">
        <v>134406387</v>
      </c>
    </row>
    <row r="21" spans="1:5" s="54" customFormat="1" ht="21.75" customHeight="1">
      <c r="A21" s="5" t="s">
        <v>52</v>
      </c>
      <c r="B21" s="253">
        <v>20343506</v>
      </c>
      <c r="C21" s="253">
        <v>2173060</v>
      </c>
      <c r="D21" s="251">
        <f t="shared" si="0"/>
        <v>10.681836257722734</v>
      </c>
      <c r="E21" s="253">
        <v>71790</v>
      </c>
    </row>
    <row r="22" spans="1:5" s="54" customFormat="1" ht="21.75" customHeight="1">
      <c r="A22" s="5" t="s">
        <v>102</v>
      </c>
      <c r="B22" s="253">
        <v>16706716</v>
      </c>
      <c r="C22" s="253">
        <v>919006</v>
      </c>
      <c r="D22" s="251">
        <f t="shared" si="0"/>
        <v>5.5008177549675237</v>
      </c>
      <c r="E22" s="253">
        <v>1481791</v>
      </c>
    </row>
    <row r="23" spans="1:5" s="54" customFormat="1" ht="21.75" customHeight="1">
      <c r="A23" s="5" t="s">
        <v>1018</v>
      </c>
      <c r="B23" s="253">
        <v>714600</v>
      </c>
      <c r="C23" s="253">
        <v>392944</v>
      </c>
      <c r="D23" s="251">
        <f t="shared" si="0"/>
        <v>54.987965295270079</v>
      </c>
      <c r="E23" s="252" t="s">
        <v>235</v>
      </c>
    </row>
    <row r="24" spans="1:5" s="54" customFormat="1" ht="21.75" customHeight="1">
      <c r="A24" s="5" t="s">
        <v>54</v>
      </c>
      <c r="B24" s="252" t="s">
        <v>235</v>
      </c>
      <c r="C24" s="252" t="s">
        <v>235</v>
      </c>
      <c r="D24" s="254">
        <v>0</v>
      </c>
      <c r="E24" s="253">
        <v>3349865</v>
      </c>
    </row>
    <row r="25" spans="1:5" s="54" customFormat="1" ht="21.75" customHeight="1">
      <c r="A25" s="5" t="s">
        <v>233</v>
      </c>
      <c r="B25" s="253">
        <v>200000</v>
      </c>
      <c r="C25" s="253">
        <v>121934</v>
      </c>
      <c r="D25" s="251">
        <f>C25/B25*100</f>
        <v>60.967000000000006</v>
      </c>
      <c r="E25" s="253">
        <v>127489</v>
      </c>
    </row>
    <row r="26" spans="1:5" s="54" customFormat="1" ht="21.75" customHeight="1">
      <c r="A26" s="5" t="s">
        <v>29</v>
      </c>
      <c r="B26" s="253">
        <v>232982649</v>
      </c>
      <c r="C26" s="253">
        <v>132461358</v>
      </c>
      <c r="D26" s="251">
        <f>C26/B26*100</f>
        <v>56.854602078114411</v>
      </c>
      <c r="E26" s="253">
        <v>250062378</v>
      </c>
    </row>
    <row r="27" spans="1:5" s="54" customFormat="1" ht="21.75" customHeight="1">
      <c r="A27" s="5" t="s">
        <v>977</v>
      </c>
      <c r="B27" s="253">
        <v>12418094</v>
      </c>
      <c r="C27" s="253">
        <v>5998187</v>
      </c>
      <c r="D27" s="251">
        <f>C27/B27*100</f>
        <v>48.301993848653424</v>
      </c>
      <c r="E27" s="253">
        <v>10161430</v>
      </c>
    </row>
    <row r="28" spans="1:5" s="54" customFormat="1" ht="21.75" customHeight="1">
      <c r="A28" s="5" t="s">
        <v>978</v>
      </c>
      <c r="B28" s="253">
        <v>21455409</v>
      </c>
      <c r="C28" s="253">
        <v>15803910</v>
      </c>
      <c r="D28" s="251">
        <f>C28/B28*100</f>
        <v>73.65932758494607</v>
      </c>
      <c r="E28" s="253">
        <v>24465715</v>
      </c>
    </row>
    <row r="29" spans="1:5" s="54" customFormat="1" ht="21.75" customHeight="1">
      <c r="A29" s="5" t="s">
        <v>1016</v>
      </c>
      <c r="B29" s="253">
        <v>3000000</v>
      </c>
      <c r="C29" s="252" t="s">
        <v>235</v>
      </c>
      <c r="D29" s="254">
        <v>0</v>
      </c>
      <c r="E29" s="252" t="s">
        <v>235</v>
      </c>
    </row>
    <row r="30" spans="1:5" s="54" customFormat="1" ht="21.75" customHeight="1">
      <c r="A30" s="5" t="s">
        <v>56</v>
      </c>
      <c r="B30" s="253">
        <v>1217388</v>
      </c>
      <c r="C30" s="255">
        <v>152498</v>
      </c>
      <c r="D30" s="251">
        <f t="shared" ref="D30:D36" si="1">C30/B30*100</f>
        <v>12.526655429493308</v>
      </c>
      <c r="E30" s="255">
        <v>488162</v>
      </c>
    </row>
    <row r="31" spans="1:5" s="54" customFormat="1" ht="21.75" customHeight="1">
      <c r="A31" s="5" t="s">
        <v>93</v>
      </c>
      <c r="B31" s="253">
        <v>9714015</v>
      </c>
      <c r="C31" s="253">
        <v>967080</v>
      </c>
      <c r="D31" s="251">
        <f t="shared" si="1"/>
        <v>9.9555127308327194</v>
      </c>
      <c r="E31" s="253">
        <v>1008448</v>
      </c>
    </row>
    <row r="32" spans="1:5" s="54" customFormat="1" ht="21.75" customHeight="1">
      <c r="A32" s="5" t="s">
        <v>1017</v>
      </c>
      <c r="B32" s="253">
        <v>152447</v>
      </c>
      <c r="C32" s="253">
        <v>81730</v>
      </c>
      <c r="D32" s="251">
        <f t="shared" si="1"/>
        <v>53.612075016235153</v>
      </c>
      <c r="E32" s="252" t="s">
        <v>235</v>
      </c>
    </row>
    <row r="33" spans="1:5" s="54" customFormat="1" ht="21.75" customHeight="1">
      <c r="A33" s="5" t="s">
        <v>995</v>
      </c>
      <c r="B33" s="253">
        <v>4135378</v>
      </c>
      <c r="C33" s="253">
        <v>1424044</v>
      </c>
      <c r="D33" s="251">
        <f t="shared" si="1"/>
        <v>34.435642884398959</v>
      </c>
      <c r="E33" s="253">
        <v>631900</v>
      </c>
    </row>
    <row r="34" spans="1:5" s="54" customFormat="1" ht="21.75" customHeight="1">
      <c r="A34" s="5" t="s">
        <v>67</v>
      </c>
      <c r="B34" s="253">
        <v>5220196</v>
      </c>
      <c r="C34" s="253">
        <v>2779903</v>
      </c>
      <c r="D34" s="251">
        <f t="shared" si="1"/>
        <v>53.252847211100885</v>
      </c>
      <c r="E34" s="253">
        <v>952229</v>
      </c>
    </row>
    <row r="35" spans="1:5" s="54" customFormat="1" ht="21.75" customHeight="1">
      <c r="A35" s="5" t="s">
        <v>57</v>
      </c>
      <c r="B35" s="253">
        <v>10414475</v>
      </c>
      <c r="C35" s="253">
        <v>1717075</v>
      </c>
      <c r="D35" s="251">
        <f t="shared" si="1"/>
        <v>16.487388946634372</v>
      </c>
      <c r="E35" s="253">
        <v>2835713</v>
      </c>
    </row>
    <row r="36" spans="1:5" s="54" customFormat="1" ht="21.75" customHeight="1">
      <c r="A36" s="5" t="s">
        <v>234</v>
      </c>
      <c r="B36" s="253">
        <v>6044794</v>
      </c>
      <c r="C36" s="253">
        <v>1473515</v>
      </c>
      <c r="D36" s="251">
        <f t="shared" si="1"/>
        <v>24.376595794662318</v>
      </c>
      <c r="E36" s="253">
        <v>1889059</v>
      </c>
    </row>
    <row r="37" spans="1:5" s="54" customFormat="1" ht="21.75" customHeight="1">
      <c r="A37" s="5" t="s">
        <v>894</v>
      </c>
      <c r="B37" s="252" t="s">
        <v>235</v>
      </c>
      <c r="C37" s="252" t="s">
        <v>235</v>
      </c>
      <c r="D37" s="254">
        <v>0</v>
      </c>
      <c r="E37" s="253">
        <v>526334</v>
      </c>
    </row>
    <row r="38" spans="1:5" s="54" customFormat="1" ht="21.75" customHeight="1">
      <c r="A38" s="5" t="s">
        <v>455</v>
      </c>
      <c r="B38" s="253">
        <v>15301385</v>
      </c>
      <c r="C38" s="253">
        <v>7441386</v>
      </c>
      <c r="D38" s="251">
        <f>C38/B38*100</f>
        <v>48.632107485694917</v>
      </c>
      <c r="E38" s="253">
        <v>2797168</v>
      </c>
    </row>
    <row r="39" spans="1:5" s="54" customFormat="1" ht="26.25" customHeight="1">
      <c r="A39" s="99" t="s">
        <v>34</v>
      </c>
      <c r="B39" s="155">
        <f>SUM(B4:B38)</f>
        <v>848093577</v>
      </c>
      <c r="C39" s="155">
        <f t="shared" ref="C39:E39" si="2">SUM(C4:C38)</f>
        <v>476701208</v>
      </c>
      <c r="D39" s="155">
        <f>C39/B39*100</f>
        <v>56.208562466214737</v>
      </c>
      <c r="E39" s="155">
        <f t="shared" si="2"/>
        <v>737037571</v>
      </c>
    </row>
  </sheetData>
  <mergeCells count="1">
    <mergeCell ref="A1:E1"/>
  </mergeCells>
  <phoneticPr fontId="0" type="noConversion"/>
  <pageMargins left="0.3" right="0.19" top="0.75" bottom="0.97" header="0.25" footer="0.49"/>
  <pageSetup paperSize="9" scale="85" firstPageNumber="28" orientation="portrait" useFirstPageNumber="1" r:id="rId1"/>
  <headerFooter>
    <oddHeader>&amp;RKingdom of Bahrain
Consolidated Final Account
For The Year Ended 31 December 2013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34"/>
  <sheetViews>
    <sheetView view="pageBreakPreview" zoomScaleNormal="100" zoomScaleSheetLayoutView="100" workbookViewId="0">
      <selection sqref="A1:B1"/>
    </sheetView>
  </sheetViews>
  <sheetFormatPr defaultRowHeight="12.75"/>
  <cols>
    <col min="1" max="1" width="50" style="11" customWidth="1"/>
    <col min="2" max="3" width="19.5703125" style="11" customWidth="1"/>
    <col min="4" max="16384" width="9.140625" style="11"/>
  </cols>
  <sheetData>
    <row r="1" spans="1:3" ht="22.5" customHeight="1">
      <c r="A1" s="277" t="s">
        <v>885</v>
      </c>
      <c r="B1" s="278"/>
    </row>
    <row r="2" spans="1:3" ht="13.5" customHeight="1">
      <c r="C2" s="70" t="s">
        <v>63</v>
      </c>
    </row>
    <row r="3" spans="1:3" ht="21" customHeight="1">
      <c r="A3" s="99" t="s">
        <v>4</v>
      </c>
      <c r="B3" s="99">
        <f>C3+1</f>
        <v>2013</v>
      </c>
      <c r="C3" s="99">
        <v>2012</v>
      </c>
    </row>
    <row r="4" spans="1:3" ht="15.75">
      <c r="A4" s="32" t="s">
        <v>863</v>
      </c>
      <c r="B4" s="33"/>
      <c r="C4" s="34"/>
    </row>
    <row r="5" spans="1:3" ht="14.25">
      <c r="A5" s="35" t="s">
        <v>862</v>
      </c>
      <c r="B5" s="36"/>
      <c r="C5" s="36"/>
    </row>
    <row r="6" spans="1:3" ht="15.75">
      <c r="A6" s="5" t="s">
        <v>18</v>
      </c>
      <c r="B6" s="212">
        <v>2600026860</v>
      </c>
      <c r="C6" s="212">
        <v>2645161269</v>
      </c>
    </row>
    <row r="7" spans="1:3" ht="15.75">
      <c r="A7" s="5" t="s">
        <v>19</v>
      </c>
      <c r="B7" s="212">
        <v>223679163</v>
      </c>
      <c r="C7" s="212">
        <v>217737569</v>
      </c>
    </row>
    <row r="8" spans="1:3" ht="15.75">
      <c r="A8" s="5" t="s">
        <v>873</v>
      </c>
      <c r="B8" s="212">
        <v>51203001</v>
      </c>
      <c r="C8" s="212">
        <v>43086698</v>
      </c>
    </row>
    <row r="9" spans="1:3" ht="15.75">
      <c r="A9" s="5" t="s">
        <v>21</v>
      </c>
      <c r="B9" s="213">
        <v>0</v>
      </c>
      <c r="C9" s="212">
        <v>56436545</v>
      </c>
    </row>
    <row r="10" spans="1:3" ht="15.75">
      <c r="A10" s="5" t="s">
        <v>23</v>
      </c>
      <c r="B10" s="212">
        <v>42727776</v>
      </c>
      <c r="C10" s="212">
        <v>53731912</v>
      </c>
    </row>
    <row r="11" spans="1:3" ht="15.75">
      <c r="A11" s="5" t="s">
        <v>939</v>
      </c>
      <c r="B11" s="212">
        <v>119087259</v>
      </c>
      <c r="C11" s="212">
        <v>38119985</v>
      </c>
    </row>
    <row r="12" spans="1:3" ht="15.75">
      <c r="A12" s="37" t="s">
        <v>34</v>
      </c>
      <c r="B12" s="101">
        <f>SUM(B6:B11)</f>
        <v>3036724059</v>
      </c>
      <c r="C12" s="101">
        <f>SUM(C6:C11)</f>
        <v>3054273978</v>
      </c>
    </row>
    <row r="13" spans="1:3" ht="15">
      <c r="A13" s="38" t="s">
        <v>861</v>
      </c>
      <c r="B13" s="40"/>
      <c r="C13" s="40"/>
    </row>
    <row r="14" spans="1:3" ht="15.75">
      <c r="A14" s="5" t="s">
        <v>24</v>
      </c>
      <c r="B14" s="212">
        <v>-1291068419</v>
      </c>
      <c r="C14" s="212">
        <v>-1172436327</v>
      </c>
    </row>
    <row r="15" spans="1:3" ht="15.75">
      <c r="A15" s="5" t="s">
        <v>25</v>
      </c>
      <c r="B15" s="212">
        <v>-198678371</v>
      </c>
      <c r="C15" s="212">
        <v>-180346041</v>
      </c>
    </row>
    <row r="16" spans="1:3" ht="15.75">
      <c r="A16" s="5" t="s">
        <v>26</v>
      </c>
      <c r="B16" s="212">
        <v>-77182565</v>
      </c>
      <c r="C16" s="212">
        <v>-62909965</v>
      </c>
    </row>
    <row r="17" spans="1:3" ht="15.75">
      <c r="A17" s="5" t="s">
        <v>28</v>
      </c>
      <c r="B17" s="212">
        <v>-62900851</v>
      </c>
      <c r="C17" s="212">
        <v>-56407803</v>
      </c>
    </row>
    <row r="18" spans="1:3" ht="15.75">
      <c r="A18" s="5" t="s">
        <v>29</v>
      </c>
      <c r="B18" s="212">
        <v>-682467894</v>
      </c>
      <c r="C18" s="212">
        <v>-591427319</v>
      </c>
    </row>
    <row r="19" spans="1:3" ht="15.75">
      <c r="A19" s="5" t="s">
        <v>996</v>
      </c>
      <c r="B19" s="212">
        <v>-408522756</v>
      </c>
      <c r="C19" s="212">
        <v>-295021600</v>
      </c>
    </row>
    <row r="20" spans="1:3" ht="15.75">
      <c r="A20" s="5" t="s">
        <v>887</v>
      </c>
      <c r="B20" s="212">
        <v>-101494155</v>
      </c>
      <c r="C20" s="212">
        <v>-68314977</v>
      </c>
    </row>
    <row r="21" spans="1:3" ht="15.75">
      <c r="A21" s="5" t="s">
        <v>853</v>
      </c>
      <c r="B21" s="212">
        <v>-54329053</v>
      </c>
      <c r="C21" s="212">
        <v>-42421054</v>
      </c>
    </row>
    <row r="22" spans="1:3" ht="15.75">
      <c r="A22" s="37" t="s">
        <v>34</v>
      </c>
      <c r="B22" s="102">
        <f>SUM(B14:B21)</f>
        <v>-2876644064</v>
      </c>
      <c r="C22" s="102">
        <f>SUM(C14:C21)</f>
        <v>-2469285086</v>
      </c>
    </row>
    <row r="23" spans="1:3" ht="15.75">
      <c r="A23" s="39" t="s">
        <v>864</v>
      </c>
      <c r="B23" s="105">
        <f>B12+B22</f>
        <v>160079995</v>
      </c>
      <c r="C23" s="105">
        <f>C12+C22</f>
        <v>584988892</v>
      </c>
    </row>
    <row r="24" spans="1:3" ht="15.75">
      <c r="A24" s="32" t="s">
        <v>856</v>
      </c>
      <c r="B24" s="106"/>
      <c r="C24" s="106"/>
    </row>
    <row r="25" spans="1:3" ht="15.75">
      <c r="A25" s="5" t="s">
        <v>30</v>
      </c>
      <c r="B25" s="212">
        <v>-483173293</v>
      </c>
      <c r="C25" s="212">
        <v>-659717482</v>
      </c>
    </row>
    <row r="26" spans="1:3" ht="15.75">
      <c r="A26" s="5" t="s">
        <v>865</v>
      </c>
      <c r="B26" s="212">
        <v>-30221311</v>
      </c>
      <c r="C26" s="212">
        <v>-30031339</v>
      </c>
    </row>
    <row r="27" spans="1:3" ht="15.75">
      <c r="A27" s="5" t="s">
        <v>41</v>
      </c>
      <c r="B27" s="212">
        <v>16652456</v>
      </c>
      <c r="C27" s="212">
        <v>15020524</v>
      </c>
    </row>
    <row r="28" spans="1:3" ht="15.75">
      <c r="A28" s="5" t="s">
        <v>854</v>
      </c>
      <c r="B28" s="212">
        <v>274773</v>
      </c>
      <c r="C28" s="212">
        <v>714036</v>
      </c>
    </row>
    <row r="29" spans="1:3" ht="15.75">
      <c r="A29" s="39" t="s">
        <v>855</v>
      </c>
      <c r="B29" s="105">
        <f>SUM(B25:B28)</f>
        <v>-496467375</v>
      </c>
      <c r="C29" s="105">
        <f>SUM(C25:C28)</f>
        <v>-674014261</v>
      </c>
    </row>
    <row r="30" spans="1:3" ht="15.75">
      <c r="A30" s="32" t="s">
        <v>857</v>
      </c>
      <c r="B30" s="107"/>
      <c r="C30" s="107"/>
    </row>
    <row r="31" spans="1:3" ht="15">
      <c r="A31" s="41" t="s">
        <v>858</v>
      </c>
      <c r="B31" s="212">
        <v>4082000000</v>
      </c>
      <c r="C31" s="212">
        <v>3511248809</v>
      </c>
    </row>
    <row r="32" spans="1:3" ht="15">
      <c r="A32" s="41" t="s">
        <v>883</v>
      </c>
      <c r="B32" s="212">
        <v>-2889403556</v>
      </c>
      <c r="C32" s="212">
        <v>-2872069511</v>
      </c>
    </row>
    <row r="33" spans="1:3" ht="15.75">
      <c r="A33" s="134" t="s">
        <v>859</v>
      </c>
      <c r="B33" s="135">
        <f>B31+B32</f>
        <v>1192596444</v>
      </c>
      <c r="C33" s="135">
        <f>C31+C32</f>
        <v>639179298</v>
      </c>
    </row>
    <row r="34" spans="1:3" ht="15.75">
      <c r="A34" s="39" t="s">
        <v>860</v>
      </c>
      <c r="B34" s="105">
        <f>B23+B29+B33</f>
        <v>856209064</v>
      </c>
      <c r="C34" s="105">
        <f>C23+C29+C33</f>
        <v>550153929</v>
      </c>
    </row>
  </sheetData>
  <mergeCells count="1">
    <mergeCell ref="A1:B1"/>
  </mergeCells>
  <pageMargins left="0.7" right="0.7" top="0.75" bottom="0.75" header="0.25" footer="0.3"/>
  <pageSetup paperSize="9" orientation="portrait" r:id="rId1"/>
  <headerFooter>
    <oddHeader>&amp;RKingdom of Bahrain
Consolidated Final Account
For The Year Ended 31 December 2013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3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11.28515625" style="12" customWidth="1"/>
    <col min="2" max="2" width="35.28515625" style="11" customWidth="1"/>
    <col min="3" max="4" width="21.140625" style="11" customWidth="1"/>
    <col min="5" max="16384" width="9.140625" style="11"/>
  </cols>
  <sheetData>
    <row r="1" spans="1:4" ht="21.75" customHeight="1">
      <c r="A1" s="277" t="s">
        <v>886</v>
      </c>
      <c r="B1" s="278"/>
      <c r="C1" s="278"/>
    </row>
    <row r="2" spans="1:4" ht="14.25" customHeight="1">
      <c r="A2" s="20"/>
      <c r="B2" s="21"/>
      <c r="C2" s="21"/>
      <c r="D2" s="70" t="s">
        <v>63</v>
      </c>
    </row>
    <row r="3" spans="1:4" ht="35.25" customHeight="1">
      <c r="A3" s="108" t="s">
        <v>3</v>
      </c>
      <c r="B3" s="108" t="s">
        <v>4</v>
      </c>
      <c r="C3" s="109">
        <f>D3+1</f>
        <v>2013</v>
      </c>
      <c r="D3" s="110">
        <v>2012</v>
      </c>
    </row>
    <row r="4" spans="1:4" ht="30.75" customHeight="1">
      <c r="A4" s="22">
        <v>1</v>
      </c>
      <c r="B4" s="23" t="s">
        <v>24</v>
      </c>
      <c r="C4" s="214">
        <v>5683429</v>
      </c>
      <c r="D4" s="214">
        <v>2419683</v>
      </c>
    </row>
    <row r="5" spans="1:4" ht="30.75" customHeight="1">
      <c r="A5" s="22">
        <v>2</v>
      </c>
      <c r="B5" s="23" t="s">
        <v>25</v>
      </c>
      <c r="C5" s="214">
        <v>17104220</v>
      </c>
      <c r="D5" s="214">
        <v>10596766</v>
      </c>
    </row>
    <row r="6" spans="1:4" ht="30.75" customHeight="1">
      <c r="A6" s="22">
        <v>3</v>
      </c>
      <c r="B6" s="23" t="s">
        <v>26</v>
      </c>
      <c r="C6" s="214">
        <v>1038200</v>
      </c>
      <c r="D6" s="214">
        <v>882236</v>
      </c>
    </row>
    <row r="7" spans="1:4" ht="30.75" customHeight="1">
      <c r="A7" s="22">
        <v>4</v>
      </c>
      <c r="B7" s="23" t="s">
        <v>27</v>
      </c>
      <c r="C7" s="214">
        <v>1157513</v>
      </c>
      <c r="D7" s="214">
        <v>541948</v>
      </c>
    </row>
    <row r="8" spans="1:4" ht="30.75" customHeight="1">
      <c r="A8" s="22">
        <v>5</v>
      </c>
      <c r="B8" s="23" t="s">
        <v>28</v>
      </c>
      <c r="C8" s="214">
        <v>2718907</v>
      </c>
      <c r="D8" s="214">
        <v>978126</v>
      </c>
    </row>
    <row r="9" spans="1:4" ht="30.75" customHeight="1">
      <c r="A9" s="22">
        <v>6</v>
      </c>
      <c r="B9" s="23" t="s">
        <v>29</v>
      </c>
      <c r="C9" s="214">
        <v>6834227</v>
      </c>
      <c r="D9" s="214">
        <v>4070043</v>
      </c>
    </row>
    <row r="10" spans="1:4" ht="30.75" customHeight="1">
      <c r="A10" s="22">
        <v>7</v>
      </c>
      <c r="B10" s="23" t="s">
        <v>998</v>
      </c>
      <c r="C10" s="214">
        <v>15786438</v>
      </c>
      <c r="D10" s="214">
        <v>6892857</v>
      </c>
    </row>
    <row r="11" spans="1:4" ht="30.75" customHeight="1">
      <c r="A11" s="22">
        <v>8</v>
      </c>
      <c r="B11" s="23" t="s">
        <v>30</v>
      </c>
      <c r="C11" s="214">
        <v>81122664</v>
      </c>
      <c r="D11" s="214">
        <v>66977205</v>
      </c>
    </row>
    <row r="12" spans="1:4" ht="30.75" customHeight="1">
      <c r="A12" s="22" t="s">
        <v>235</v>
      </c>
      <c r="B12" s="23" t="s">
        <v>1019</v>
      </c>
      <c r="C12" s="214">
        <v>2315200</v>
      </c>
      <c r="D12" s="214">
        <v>6185225</v>
      </c>
    </row>
    <row r="13" spans="1:4" ht="20.25" customHeight="1">
      <c r="A13" s="291" t="s">
        <v>34</v>
      </c>
      <c r="B13" s="291"/>
      <c r="C13" s="215">
        <f>SUM(C4:C12)</f>
        <v>133760798</v>
      </c>
      <c r="D13" s="215">
        <f>SUM(D4:D12)</f>
        <v>99544089</v>
      </c>
    </row>
    <row r="14" spans="1:4" ht="25.5" customHeight="1">
      <c r="A14" s="11"/>
      <c r="B14" s="26"/>
    </row>
    <row r="15" spans="1:4">
      <c r="A15" s="290"/>
      <c r="B15" s="290"/>
      <c r="C15" s="290"/>
    </row>
    <row r="16" spans="1:4">
      <c r="A16" s="290"/>
      <c r="B16" s="290"/>
      <c r="C16" s="290"/>
    </row>
    <row r="17" spans="1:3">
      <c r="A17" s="290"/>
      <c r="B17" s="290"/>
      <c r="C17" s="290"/>
    </row>
    <row r="18" spans="1:3" ht="2.25" customHeight="1">
      <c r="A18" s="290"/>
      <c r="B18" s="290"/>
      <c r="C18" s="290"/>
    </row>
    <row r="19" spans="1:3" hidden="1">
      <c r="A19" s="290"/>
      <c r="B19" s="290"/>
      <c r="C19" s="290"/>
    </row>
    <row r="20" spans="1:3" ht="7.5" hidden="1" customHeight="1">
      <c r="A20" s="290"/>
      <c r="B20" s="290"/>
      <c r="C20" s="290"/>
    </row>
    <row r="21" spans="1:3" ht="0.75" hidden="1" customHeight="1">
      <c r="A21" s="290"/>
      <c r="B21" s="290"/>
      <c r="C21" s="290"/>
    </row>
    <row r="22" spans="1:3" hidden="1">
      <c r="A22" s="290"/>
      <c r="B22" s="290"/>
      <c r="C22" s="290"/>
    </row>
    <row r="23" spans="1:3" ht="3" customHeight="1">
      <c r="A23" s="290"/>
      <c r="B23" s="290"/>
      <c r="C23" s="290"/>
    </row>
  </sheetData>
  <mergeCells count="3">
    <mergeCell ref="A1:C1"/>
    <mergeCell ref="A15:C23"/>
    <mergeCell ref="A13:B13"/>
  </mergeCells>
  <phoneticPr fontId="15" type="noConversion"/>
  <pageMargins left="0.7" right="0.7" top="0.75" bottom="0.75" header="0.25" footer="0.3"/>
  <pageSetup paperSize="9" orientation="portrait" r:id="rId1"/>
  <headerFooter>
    <oddHeader>&amp;RKingdom of Bahrain
Consolidated Final Account
For The Year Ended 31 December 2013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23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11.85546875" style="12" bestFit="1" customWidth="1"/>
    <col min="2" max="2" width="39.7109375" style="11" customWidth="1"/>
    <col min="3" max="3" width="19.7109375" style="11" bestFit="1" customWidth="1"/>
    <col min="4" max="4" width="17.5703125" style="11" bestFit="1" customWidth="1"/>
    <col min="5" max="16384" width="9.140625" style="11"/>
  </cols>
  <sheetData>
    <row r="1" spans="1:4" ht="22.5" customHeight="1">
      <c r="A1" s="277" t="s">
        <v>884</v>
      </c>
      <c r="B1" s="278"/>
      <c r="C1" s="278"/>
    </row>
    <row r="2" spans="1:4" ht="14.25" customHeight="1">
      <c r="A2" s="20"/>
      <c r="B2" s="21"/>
      <c r="C2" s="21"/>
      <c r="D2" s="70" t="s">
        <v>63</v>
      </c>
    </row>
    <row r="3" spans="1:4" ht="35.25" customHeight="1">
      <c r="A3" s="108" t="s">
        <v>3</v>
      </c>
      <c r="B3" s="108" t="s">
        <v>4</v>
      </c>
      <c r="C3" s="109">
        <f>D3+1</f>
        <v>2013</v>
      </c>
      <c r="D3" s="110">
        <v>2012</v>
      </c>
    </row>
    <row r="4" spans="1:4" ht="30.75" customHeight="1">
      <c r="A4" s="22">
        <v>1</v>
      </c>
      <c r="B4" s="23" t="s">
        <v>24</v>
      </c>
      <c r="C4" s="214">
        <v>1106448</v>
      </c>
      <c r="D4" s="214">
        <v>644187</v>
      </c>
    </row>
    <row r="5" spans="1:4" ht="30.75" customHeight="1">
      <c r="A5" s="22">
        <v>2</v>
      </c>
      <c r="B5" s="23" t="s">
        <v>25</v>
      </c>
      <c r="C5" s="214">
        <v>7470550</v>
      </c>
      <c r="D5" s="214">
        <v>5926872</v>
      </c>
    </row>
    <row r="6" spans="1:4" ht="30.75" customHeight="1">
      <c r="A6" s="22">
        <v>3</v>
      </c>
      <c r="B6" s="23" t="s">
        <v>26</v>
      </c>
      <c r="C6" s="214">
        <v>1372992</v>
      </c>
      <c r="D6" s="214">
        <v>941524</v>
      </c>
    </row>
    <row r="7" spans="1:4" ht="30.75" customHeight="1">
      <c r="A7" s="22">
        <v>4</v>
      </c>
      <c r="B7" s="23" t="s">
        <v>27</v>
      </c>
      <c r="C7" s="214">
        <v>959327</v>
      </c>
      <c r="D7" s="214">
        <v>935033</v>
      </c>
    </row>
    <row r="8" spans="1:4" ht="30.75" customHeight="1">
      <c r="A8" s="22">
        <v>5</v>
      </c>
      <c r="B8" s="23" t="s">
        <v>28</v>
      </c>
      <c r="C8" s="214">
        <v>1847349</v>
      </c>
      <c r="D8" s="214">
        <v>1491625</v>
      </c>
    </row>
    <row r="9" spans="1:4" ht="30.75" customHeight="1">
      <c r="A9" s="22">
        <v>6</v>
      </c>
      <c r="B9" s="23" t="s">
        <v>29</v>
      </c>
      <c r="C9" s="214">
        <v>234760</v>
      </c>
      <c r="D9" s="216">
        <v>0</v>
      </c>
    </row>
    <row r="10" spans="1:4" ht="30.75" customHeight="1">
      <c r="A10" s="22">
        <v>7</v>
      </c>
      <c r="B10" s="23" t="s">
        <v>998</v>
      </c>
      <c r="C10" s="214">
        <v>55693</v>
      </c>
      <c r="D10" s="214">
        <v>138429</v>
      </c>
    </row>
    <row r="11" spans="1:4" ht="30.75" customHeight="1">
      <c r="A11" s="22">
        <v>8</v>
      </c>
      <c r="B11" s="23" t="s">
        <v>30</v>
      </c>
      <c r="C11" s="214">
        <v>17101077</v>
      </c>
      <c r="D11" s="214">
        <v>20488535</v>
      </c>
    </row>
    <row r="12" spans="1:4" ht="20.25" customHeight="1">
      <c r="A12" s="291" t="s">
        <v>34</v>
      </c>
      <c r="B12" s="291"/>
      <c r="C12" s="215">
        <f>SUM(C4:C11)</f>
        <v>30148196</v>
      </c>
      <c r="D12" s="215">
        <f>SUM(D4:D11)</f>
        <v>30566205</v>
      </c>
    </row>
    <row r="13" spans="1:4" ht="63.75" customHeight="1">
      <c r="A13" s="24"/>
      <c r="C13" s="25"/>
    </row>
    <row r="14" spans="1:4" ht="25.5" customHeight="1">
      <c r="A14" s="11"/>
      <c r="B14" s="26"/>
    </row>
    <row r="15" spans="1:4">
      <c r="A15" s="290"/>
      <c r="B15" s="290"/>
      <c r="C15" s="290"/>
    </row>
    <row r="16" spans="1:4">
      <c r="A16" s="290"/>
      <c r="B16" s="290"/>
      <c r="C16" s="290"/>
    </row>
    <row r="17" spans="1:3">
      <c r="A17" s="290"/>
      <c r="B17" s="290"/>
      <c r="C17" s="290"/>
    </row>
    <row r="18" spans="1:3" ht="2.25" customHeight="1">
      <c r="A18" s="290"/>
      <c r="B18" s="290"/>
      <c r="C18" s="290"/>
    </row>
    <row r="19" spans="1:3" hidden="1">
      <c r="A19" s="290"/>
      <c r="B19" s="290"/>
      <c r="C19" s="290"/>
    </row>
    <row r="20" spans="1:3" ht="7.5" hidden="1" customHeight="1">
      <c r="A20" s="290"/>
      <c r="B20" s="290"/>
      <c r="C20" s="290"/>
    </row>
    <row r="21" spans="1:3" ht="0.75" hidden="1" customHeight="1">
      <c r="A21" s="290"/>
      <c r="B21" s="290"/>
      <c r="C21" s="290"/>
    </row>
    <row r="22" spans="1:3" hidden="1">
      <c r="A22" s="290"/>
      <c r="B22" s="290"/>
      <c r="C22" s="290"/>
    </row>
    <row r="23" spans="1:3" ht="3" customHeight="1">
      <c r="A23" s="290"/>
      <c r="B23" s="290"/>
      <c r="C23" s="290"/>
    </row>
  </sheetData>
  <mergeCells count="3">
    <mergeCell ref="A1:C1"/>
    <mergeCell ref="A12:B12"/>
    <mergeCell ref="A15:C23"/>
  </mergeCells>
  <phoneticPr fontId="15" type="noConversion"/>
  <pageMargins left="0.7" right="0.7" top="0.75" bottom="0.75" header="0.25" footer="0.3"/>
  <pageSetup paperSize="9" orientation="portrait" r:id="rId1"/>
  <headerFooter>
    <oddHeader>&amp;RKingdom of Bahrain
Consolidated Final Account
For The Year Ended 31 December 2013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3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11.85546875" style="12" bestFit="1" customWidth="1"/>
    <col min="2" max="2" width="39.140625" style="11" customWidth="1"/>
    <col min="3" max="3" width="19.7109375" style="11" bestFit="1" customWidth="1"/>
    <col min="4" max="4" width="17.5703125" style="11" bestFit="1" customWidth="1"/>
    <col min="5" max="16384" width="9.140625" style="11"/>
  </cols>
  <sheetData>
    <row r="1" spans="1:4" ht="21.75" customHeight="1">
      <c r="A1" s="277" t="s">
        <v>999</v>
      </c>
      <c r="B1" s="278"/>
      <c r="C1" s="278"/>
    </row>
    <row r="2" spans="1:4" ht="14.25" customHeight="1">
      <c r="A2" s="20"/>
      <c r="B2" s="21"/>
      <c r="C2" s="21"/>
      <c r="D2" s="70" t="s">
        <v>63</v>
      </c>
    </row>
    <row r="3" spans="1:4" ht="35.25" customHeight="1">
      <c r="A3" s="108" t="s">
        <v>3</v>
      </c>
      <c r="B3" s="108" t="s">
        <v>4</v>
      </c>
      <c r="C3" s="109">
        <f>D3+1</f>
        <v>2013</v>
      </c>
      <c r="D3" s="110">
        <v>2012</v>
      </c>
    </row>
    <row r="4" spans="1:4" ht="30.75" customHeight="1">
      <c r="A4" s="22">
        <v>1</v>
      </c>
      <c r="B4" s="23" t="s">
        <v>24</v>
      </c>
      <c r="C4" s="217">
        <v>316696</v>
      </c>
      <c r="D4" s="217">
        <v>193231</v>
      </c>
    </row>
    <row r="5" spans="1:4" ht="30.75" customHeight="1">
      <c r="A5" s="22">
        <v>2</v>
      </c>
      <c r="B5" s="23" t="s">
        <v>25</v>
      </c>
      <c r="C5" s="217">
        <v>1194905</v>
      </c>
      <c r="D5" s="217">
        <v>1053053</v>
      </c>
    </row>
    <row r="6" spans="1:4" ht="30.75" customHeight="1">
      <c r="A6" s="22">
        <v>3</v>
      </c>
      <c r="B6" s="23" t="s">
        <v>26</v>
      </c>
      <c r="C6" s="217">
        <v>274064</v>
      </c>
      <c r="D6" s="217">
        <v>437940</v>
      </c>
    </row>
    <row r="7" spans="1:4" ht="30.75" customHeight="1">
      <c r="A7" s="22">
        <v>4</v>
      </c>
      <c r="B7" s="23" t="s">
        <v>27</v>
      </c>
      <c r="C7" s="217">
        <v>797456</v>
      </c>
      <c r="D7" s="217">
        <v>160448</v>
      </c>
    </row>
    <row r="8" spans="1:4" ht="30.75" customHeight="1">
      <c r="A8" s="22">
        <v>5</v>
      </c>
      <c r="B8" s="23" t="s">
        <v>28</v>
      </c>
      <c r="C8" s="217">
        <v>334245</v>
      </c>
      <c r="D8" s="217">
        <v>169392</v>
      </c>
    </row>
    <row r="9" spans="1:4" ht="30.75" customHeight="1">
      <c r="A9" s="22">
        <v>6</v>
      </c>
      <c r="B9" s="23" t="s">
        <v>29</v>
      </c>
      <c r="C9" s="217">
        <v>35173</v>
      </c>
      <c r="D9" s="218">
        <v>0</v>
      </c>
    </row>
    <row r="10" spans="1:4" ht="30.75" customHeight="1">
      <c r="A10" s="22">
        <v>7</v>
      </c>
      <c r="B10" s="23" t="s">
        <v>998</v>
      </c>
      <c r="C10" s="217">
        <v>483</v>
      </c>
      <c r="D10" s="218">
        <v>0</v>
      </c>
    </row>
    <row r="11" spans="1:4" ht="30.75" customHeight="1">
      <c r="A11" s="22">
        <v>8</v>
      </c>
      <c r="B11" s="23" t="s">
        <v>30</v>
      </c>
      <c r="C11" s="217">
        <v>97586327</v>
      </c>
      <c r="D11" s="217">
        <v>156432817</v>
      </c>
    </row>
    <row r="12" spans="1:4" ht="20.25" customHeight="1">
      <c r="A12" s="291" t="s">
        <v>34</v>
      </c>
      <c r="B12" s="291"/>
      <c r="C12" s="111">
        <f>SUM(C4:C11)</f>
        <v>100539349</v>
      </c>
      <c r="D12" s="111">
        <f>SUM(D4:D11)</f>
        <v>158446881</v>
      </c>
    </row>
    <row r="13" spans="1:4" ht="63.75" customHeight="1">
      <c r="A13" s="24"/>
      <c r="C13" s="25"/>
    </row>
    <row r="14" spans="1:4" ht="25.5" customHeight="1">
      <c r="A14" s="11"/>
      <c r="B14" s="26"/>
    </row>
    <row r="15" spans="1:4">
      <c r="A15" s="290"/>
      <c r="B15" s="290"/>
      <c r="C15" s="290"/>
    </row>
    <row r="16" spans="1:4">
      <c r="A16" s="290"/>
      <c r="B16" s="290"/>
      <c r="C16" s="290"/>
    </row>
    <row r="17" spans="1:3">
      <c r="A17" s="290"/>
      <c r="B17" s="290"/>
      <c r="C17" s="290"/>
    </row>
    <row r="18" spans="1:3" ht="2.25" customHeight="1">
      <c r="A18" s="290"/>
      <c r="B18" s="290"/>
      <c r="C18" s="290"/>
    </row>
    <row r="19" spans="1:3" hidden="1">
      <c r="A19" s="290"/>
      <c r="B19" s="290"/>
      <c r="C19" s="290"/>
    </row>
    <row r="20" spans="1:3" ht="7.5" hidden="1" customHeight="1">
      <c r="A20" s="290"/>
      <c r="B20" s="290"/>
      <c r="C20" s="290"/>
    </row>
    <row r="21" spans="1:3" ht="0.75" hidden="1" customHeight="1">
      <c r="A21" s="290"/>
      <c r="B21" s="290"/>
      <c r="C21" s="290"/>
    </row>
    <row r="22" spans="1:3" hidden="1">
      <c r="A22" s="290"/>
      <c r="B22" s="290"/>
      <c r="C22" s="290"/>
    </row>
    <row r="23" spans="1:3" ht="3" customHeight="1">
      <c r="A23" s="290"/>
      <c r="B23" s="290"/>
      <c r="C23" s="290"/>
    </row>
  </sheetData>
  <mergeCells count="3">
    <mergeCell ref="A1:C1"/>
    <mergeCell ref="A12:B12"/>
    <mergeCell ref="A15:C23"/>
  </mergeCells>
  <phoneticPr fontId="15" type="noConversion"/>
  <pageMargins left="0.7" right="0.7" top="0.75" bottom="0.75" header="0.25" footer="0.3"/>
  <pageSetup paperSize="9" orientation="portrait" r:id="rId1"/>
  <headerFooter>
    <oddHeader>&amp;RKingdom of Bahrain
Consolidated Final Account
For The Year Ended 31 December 2013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6"/>
  <sheetViews>
    <sheetView view="pageBreakPreview" zoomScaleNormal="100" zoomScaleSheetLayoutView="100" workbookViewId="0">
      <selection sqref="A1:F1"/>
    </sheetView>
  </sheetViews>
  <sheetFormatPr defaultRowHeight="12.75"/>
  <cols>
    <col min="1" max="1" width="43.7109375" style="11" bestFit="1" customWidth="1"/>
    <col min="2" max="6" width="16.140625" style="11" customWidth="1"/>
    <col min="7" max="16384" width="9.140625" style="11"/>
  </cols>
  <sheetData>
    <row r="1" spans="1:6" ht="21.75" customHeight="1">
      <c r="A1" s="277" t="s">
        <v>1000</v>
      </c>
      <c r="B1" s="292"/>
      <c r="C1" s="292"/>
      <c r="D1" s="292"/>
      <c r="E1" s="292"/>
      <c r="F1" s="292"/>
    </row>
    <row r="2" spans="1:6" ht="14.25" customHeight="1">
      <c r="A2" s="293" t="s">
        <v>227</v>
      </c>
      <c r="B2" s="293"/>
      <c r="C2" s="293"/>
      <c r="D2" s="293"/>
      <c r="E2" s="293"/>
      <c r="F2" s="293"/>
    </row>
    <row r="3" spans="1:6" ht="39" customHeight="1">
      <c r="A3" s="103" t="s">
        <v>35</v>
      </c>
      <c r="B3" s="103" t="s">
        <v>5</v>
      </c>
      <c r="C3" s="103" t="s">
        <v>6</v>
      </c>
      <c r="D3" s="103" t="s">
        <v>7</v>
      </c>
      <c r="E3" s="103" t="s">
        <v>122</v>
      </c>
      <c r="F3" s="103" t="s">
        <v>8</v>
      </c>
    </row>
    <row r="4" spans="1:6" ht="27.75" customHeight="1">
      <c r="A4" s="5" t="s">
        <v>473</v>
      </c>
      <c r="B4" s="256">
        <v>930000</v>
      </c>
      <c r="C4" s="256">
        <v>2390000</v>
      </c>
      <c r="D4" s="256">
        <v>-2190000</v>
      </c>
      <c r="E4" s="256">
        <f>SUM(C4:D4)</f>
        <v>200000</v>
      </c>
      <c r="F4" s="256">
        <f>SUM(E4+B4)</f>
        <v>1130000</v>
      </c>
    </row>
    <row r="5" spans="1:6" ht="27.75" customHeight="1">
      <c r="A5" s="5" t="s">
        <v>474</v>
      </c>
      <c r="B5" s="256">
        <v>54000</v>
      </c>
      <c r="C5" s="256">
        <v>288000</v>
      </c>
      <c r="D5" s="256">
        <v>-234000</v>
      </c>
      <c r="E5" s="256">
        <f>SUM(C5:D5)</f>
        <v>54000</v>
      </c>
      <c r="F5" s="256">
        <f>SUM(E5+B5)</f>
        <v>108000</v>
      </c>
    </row>
    <row r="6" spans="1:6" ht="27.75" customHeight="1">
      <c r="A6" s="5" t="s">
        <v>475</v>
      </c>
      <c r="B6" s="256">
        <v>651600</v>
      </c>
      <c r="C6" s="256">
        <v>340000</v>
      </c>
      <c r="D6" s="256">
        <v>-371600</v>
      </c>
      <c r="E6" s="256">
        <f>SUM(C6:D6)</f>
        <v>-31600</v>
      </c>
      <c r="F6" s="256">
        <f>SUM(E6+B6)</f>
        <v>620000</v>
      </c>
    </row>
    <row r="7" spans="1:6" ht="27.75" customHeight="1">
      <c r="A7" s="5" t="s">
        <v>477</v>
      </c>
      <c r="B7" s="256">
        <v>21893</v>
      </c>
      <c r="C7" s="257">
        <v>0</v>
      </c>
      <c r="D7" s="256">
        <v>-6255</v>
      </c>
      <c r="E7" s="256">
        <f>SUM(C7:D7)</f>
        <v>-6255</v>
      </c>
      <c r="F7" s="256">
        <f>SUM(E7+B7)</f>
        <v>15638</v>
      </c>
    </row>
    <row r="8" spans="1:6" ht="27.75" customHeight="1">
      <c r="A8" s="5" t="s">
        <v>476</v>
      </c>
      <c r="B8" s="256">
        <v>635000</v>
      </c>
      <c r="C8" s="256">
        <v>500000</v>
      </c>
      <c r="D8" s="256">
        <v>-50000</v>
      </c>
      <c r="E8" s="256">
        <f>SUM(C8:D8)</f>
        <v>450000</v>
      </c>
      <c r="F8" s="256">
        <f>SUM(E8+B8)</f>
        <v>1085000</v>
      </c>
    </row>
    <row r="9" spans="1:6" ht="27.75" customHeight="1">
      <c r="A9" s="9" t="s">
        <v>9</v>
      </c>
      <c r="B9" s="220">
        <f>SUM(B4:B8)</f>
        <v>2292493</v>
      </c>
      <c r="C9" s="220">
        <f>SUM(C4:C8)</f>
        <v>3518000</v>
      </c>
      <c r="D9" s="220">
        <f>SUM(D4:D8)</f>
        <v>-2851855</v>
      </c>
      <c r="E9" s="219">
        <f>SUM(E4:E8)</f>
        <v>666145</v>
      </c>
      <c r="F9" s="112">
        <f>SUM(F4:F8)</f>
        <v>2958638</v>
      </c>
    </row>
    <row r="10" spans="1:6" ht="6" customHeight="1">
      <c r="A10" s="6"/>
      <c r="B10" s="113"/>
      <c r="C10" s="113"/>
      <c r="D10" s="113"/>
      <c r="E10" s="113"/>
      <c r="F10" s="113"/>
    </row>
    <row r="11" spans="1:6" ht="27" customHeight="1">
      <c r="A11" s="5" t="s">
        <v>479</v>
      </c>
      <c r="B11" s="256">
        <v>564000</v>
      </c>
      <c r="C11" s="257">
        <v>0</v>
      </c>
      <c r="D11" s="257">
        <v>0</v>
      </c>
      <c r="E11" s="257">
        <f>SUM(C11:D11)</f>
        <v>0</v>
      </c>
      <c r="F11" s="256">
        <f>SUM(B11:D11)</f>
        <v>564000</v>
      </c>
    </row>
    <row r="12" spans="1:6" ht="27" customHeight="1">
      <c r="A12" s="5" t="s">
        <v>480</v>
      </c>
      <c r="B12" s="256">
        <v>1034000</v>
      </c>
      <c r="C12" s="256">
        <v>564000</v>
      </c>
      <c r="D12" s="257">
        <v>0</v>
      </c>
      <c r="E12" s="256">
        <f>SUM(C12:D12)</f>
        <v>564000</v>
      </c>
      <c r="F12" s="256">
        <f>SUM(B12:D12)</f>
        <v>1598000</v>
      </c>
    </row>
    <row r="13" spans="1:6" ht="30.75" customHeight="1">
      <c r="A13" s="5" t="s">
        <v>478</v>
      </c>
      <c r="B13" s="256">
        <v>295394</v>
      </c>
      <c r="C13" s="257">
        <v>0</v>
      </c>
      <c r="D13" s="256">
        <v>-40310</v>
      </c>
      <c r="E13" s="256">
        <f>SUM(C13:D13)</f>
        <v>-40310</v>
      </c>
      <c r="F13" s="256">
        <f>SUM(B13:D13)</f>
        <v>255084</v>
      </c>
    </row>
    <row r="14" spans="1:6" ht="30.75" customHeight="1">
      <c r="A14" s="9" t="s">
        <v>481</v>
      </c>
      <c r="B14" s="112">
        <f>SUM(B11:B13)</f>
        <v>1893394</v>
      </c>
      <c r="C14" s="112">
        <f>SUM(C11:C13)</f>
        <v>564000</v>
      </c>
      <c r="D14" s="112">
        <f>SUM(D11:D13)</f>
        <v>-40310</v>
      </c>
      <c r="E14" s="112">
        <f>SUM(E11:E13)</f>
        <v>523690</v>
      </c>
      <c r="F14" s="112">
        <f>SUM(F11:F13)</f>
        <v>2417084</v>
      </c>
    </row>
    <row r="15" spans="1:6" ht="6" customHeight="1">
      <c r="A15" s="5"/>
      <c r="B15" s="114"/>
      <c r="C15" s="114"/>
      <c r="D15" s="114"/>
      <c r="E15" s="114"/>
      <c r="F15" s="114"/>
    </row>
    <row r="16" spans="1:6" ht="24.75" customHeight="1">
      <c r="A16" s="9" t="s">
        <v>10</v>
      </c>
      <c r="B16" s="112">
        <f>B9+B14</f>
        <v>4185887</v>
      </c>
      <c r="C16" s="112">
        <f>C9+C14</f>
        <v>4082000</v>
      </c>
      <c r="D16" s="112">
        <f>D9+D14</f>
        <v>-2892165</v>
      </c>
      <c r="E16" s="112">
        <f>E9+E14</f>
        <v>1189835</v>
      </c>
      <c r="F16" s="112">
        <f>F9+F14</f>
        <v>5375722</v>
      </c>
    </row>
  </sheetData>
  <mergeCells count="2">
    <mergeCell ref="A1:F1"/>
    <mergeCell ref="A2:F2"/>
  </mergeCells>
  <phoneticPr fontId="15" type="noConversion"/>
  <pageMargins left="0.63" right="0.75" top="1" bottom="1" header="0.5" footer="0.5"/>
  <pageSetup orientation="landscape" r:id="rId1"/>
  <headerFooter alignWithMargins="0">
    <oddHeader>&amp;RKingdom of Bahrain
Consolidated Final Account
For The Year Ended 31 December 2013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F6"/>
  <sheetViews>
    <sheetView view="pageBreakPreview" zoomScaleNormal="100" zoomScaleSheetLayoutView="100" workbookViewId="0">
      <selection sqref="A1:C1"/>
    </sheetView>
  </sheetViews>
  <sheetFormatPr defaultRowHeight="12.75"/>
  <cols>
    <col min="1" max="1" width="47.5703125" style="11" customWidth="1"/>
    <col min="2" max="3" width="21.5703125" style="11" customWidth="1"/>
    <col min="4" max="16384" width="9.140625" style="11"/>
  </cols>
  <sheetData>
    <row r="1" spans="1:6" ht="21.75" customHeight="1">
      <c r="A1" s="277" t="s">
        <v>1008</v>
      </c>
      <c r="B1" s="278"/>
      <c r="C1" s="278"/>
    </row>
    <row r="2" spans="1:6" ht="14.25" customHeight="1">
      <c r="C2" s="17" t="s">
        <v>227</v>
      </c>
    </row>
    <row r="3" spans="1:6" ht="39.75" customHeight="1">
      <c r="A3" s="103" t="s">
        <v>35</v>
      </c>
      <c r="B3" s="115">
        <f>C3+1</f>
        <v>2013</v>
      </c>
      <c r="C3" s="115">
        <v>2012</v>
      </c>
    </row>
    <row r="4" spans="1:6" ht="29.25" customHeight="1">
      <c r="A4" s="258" t="s">
        <v>1012</v>
      </c>
      <c r="B4" s="259">
        <v>125000</v>
      </c>
      <c r="C4" s="259">
        <v>125000</v>
      </c>
      <c r="E4" s="27"/>
      <c r="F4" s="27"/>
    </row>
    <row r="5" spans="1:6" ht="29.25" customHeight="1">
      <c r="A5" s="258" t="s">
        <v>1011</v>
      </c>
      <c r="B5" s="259">
        <v>-58734</v>
      </c>
      <c r="C5" s="259">
        <v>-38503</v>
      </c>
      <c r="E5" s="28"/>
      <c r="F5" s="28"/>
    </row>
    <row r="6" spans="1:6" ht="21.75" customHeight="1">
      <c r="A6" s="116" t="s">
        <v>1009</v>
      </c>
      <c r="B6" s="117">
        <f>SUM(B4:B5)</f>
        <v>66266</v>
      </c>
      <c r="C6" s="117">
        <f>SUM(C4:C5)</f>
        <v>86497</v>
      </c>
    </row>
  </sheetData>
  <mergeCells count="1">
    <mergeCell ref="A1:C1"/>
  </mergeCells>
  <phoneticPr fontId="15" type="noConversion"/>
  <pageMargins left="0.57999999999999996" right="0.75" top="0.75" bottom="1" header="0.25" footer="0.5"/>
  <pageSetup orientation="portrait" r:id="rId1"/>
  <headerFooter>
    <oddHeader>&amp;RKingdom of Bahrain
Consolidated Final Account
For The Year Ended 31 December 2013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2107bfa-4e49-45ab-ad8a-454b984b5d0f" xsi:nil="true"/>
    <lcf76f155ced4ddcb4097134ff3c332f xmlns="b3b001d4-b64a-4cc2-a75a-fead1b2f602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5B03B9154354895BFFC7068516087" ma:contentTypeVersion="15" ma:contentTypeDescription="Create a new document." ma:contentTypeScope="" ma:versionID="cddb55bcb9ad7506566802fa8b9437af">
  <xsd:schema xmlns:xsd="http://www.w3.org/2001/XMLSchema" xmlns:xs="http://www.w3.org/2001/XMLSchema" xmlns:p="http://schemas.microsoft.com/office/2006/metadata/properties" xmlns:ns2="b3b001d4-b64a-4cc2-a75a-fead1b2f6020" xmlns:ns3="32107bfa-4e49-45ab-ad8a-454b984b5d0f" xmlns:ns4="a6cfa33b-2bf5-4bf7-928c-6cc2294ff38c" targetNamespace="http://schemas.microsoft.com/office/2006/metadata/properties" ma:root="true" ma:fieldsID="59df69b08e92f86ba1dafd5766b1b210" ns2:_="" ns3:_="" ns4:_="">
    <xsd:import namespace="b3b001d4-b64a-4cc2-a75a-fead1b2f6020"/>
    <xsd:import namespace="32107bfa-4e49-45ab-ad8a-454b984b5d0f"/>
    <xsd:import namespace="a6cfa33b-2bf5-4bf7-928c-6cc2294ff3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001d4-b64a-4cc2-a75a-fead1b2f60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d1eeef8-f9d5-4d53-9815-41c2708aed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07bfa-4e49-45ab-ad8a-454b984b5d0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484bab9-8efc-419c-af10-fff908a4231e}" ma:internalName="TaxCatchAll" ma:showField="CatchAllData" ma:web="32107bfa-4e49-45ab-ad8a-454b984b5d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cfa33b-2bf5-4bf7-928c-6cc2294ff38c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A8AC90-3136-4222-8BD7-A683B587C2F1}">
  <ds:schemaRefs>
    <ds:schemaRef ds:uri="http://schemas.microsoft.com/office/2006/metadata/properties"/>
    <ds:schemaRef ds:uri="http://schemas.microsoft.com/office/infopath/2007/PartnerControls"/>
    <ds:schemaRef ds:uri="32107bfa-4e49-45ab-ad8a-454b984b5d0f"/>
    <ds:schemaRef ds:uri="b3b001d4-b64a-4cc2-a75a-fead1b2f6020"/>
  </ds:schemaRefs>
</ds:datastoreItem>
</file>

<file path=customXml/itemProps2.xml><?xml version="1.0" encoding="utf-8"?>
<ds:datastoreItem xmlns:ds="http://schemas.openxmlformats.org/officeDocument/2006/customXml" ds:itemID="{273F3183-207C-42D6-A552-28F59E2D1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001d4-b64a-4cc2-a75a-fead1b2f6020"/>
    <ds:schemaRef ds:uri="32107bfa-4e49-45ab-ad8a-454b984b5d0f"/>
    <ds:schemaRef ds:uri="a6cfa33b-2bf5-4bf7-928c-6cc2294ff3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01A46C-FA25-42D5-A1EC-1EB28DDA97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9</vt:i4>
      </vt:variant>
    </vt:vector>
  </HeadingPairs>
  <TitlesOfParts>
    <vt:vector size="26" baseType="lpstr">
      <vt:lpstr>Final Account</vt:lpstr>
      <vt:lpstr>Oil Rev.</vt:lpstr>
      <vt:lpstr>Rev &amp; Exp </vt:lpstr>
      <vt:lpstr>Rev.</vt:lpstr>
      <vt:lpstr>Rev Details</vt:lpstr>
      <vt:lpstr>Budget</vt:lpstr>
      <vt:lpstr>Amendments</vt:lpstr>
      <vt:lpstr>Exp.</vt:lpstr>
      <vt:lpstr>Exp. Detalis</vt:lpstr>
      <vt:lpstr>Tran. Budget Exp</vt:lpstr>
      <vt:lpstr>Projects</vt:lpstr>
      <vt:lpstr>CF</vt:lpstr>
      <vt:lpstr>Account Pay</vt:lpstr>
      <vt:lpstr>Accrued Exp</vt:lpstr>
      <vt:lpstr>Encum</vt:lpstr>
      <vt:lpstr>Financing</vt:lpstr>
      <vt:lpstr>Credits</vt:lpstr>
      <vt:lpstr>'Account Pay'!Print_Area</vt:lpstr>
      <vt:lpstr>'Accrued Exp'!Print_Area</vt:lpstr>
      <vt:lpstr>Encum!Print_Area</vt:lpstr>
      <vt:lpstr>'Rev &amp; Exp '!Print_Area</vt:lpstr>
      <vt:lpstr>Amendments!Print_Titles</vt:lpstr>
      <vt:lpstr>Exp.!Print_Titles</vt:lpstr>
      <vt:lpstr>'Exp. Detalis'!Print_Titles</vt:lpstr>
      <vt:lpstr>'Rev &amp; Exp '!Print_Titles</vt:lpstr>
      <vt:lpstr>'Rev Details'!Print_Titles</vt:lpstr>
    </vt:vector>
  </TitlesOfParts>
  <Company>Ministry of Finance &amp; National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mffimaf</dc:creator>
  <cp:lastModifiedBy>Nawara Abdulelah AlMoalem</cp:lastModifiedBy>
  <cp:lastPrinted>2023-12-13T06:59:02Z</cp:lastPrinted>
  <dcterms:created xsi:type="dcterms:W3CDTF">2003-05-10T11:11:16Z</dcterms:created>
  <dcterms:modified xsi:type="dcterms:W3CDTF">2023-12-13T11:18:15Z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0x0101001EDFF2E1B68CE248BC61C48B2234E51B</vt:lpwstr>
  </property>
  <property fmtid="{D5CDD505-2E9C-101B-9397-08002B2CF9AE}" pid="3" name="Order">
    <vt:r8>222600</vt:r8>
  </property>
</Properties>
</file>