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codeName="ThisWorkbook" defaultThemeVersion="124226"/>
  <mc:AlternateContent xmlns:mc="http://schemas.openxmlformats.org/markup-compatibility/2006">
    <mc:Choice Requires="x15">
      <x15ac:absPath xmlns:x15ac="http://schemas.microsoft.com/office/spreadsheetml/2010/11/ac" url="https://mofbah.sharepoint.com/sites/FinancialSDD/AccountingSection/Shared Documents/Migrated L drive/OLD_ACCOUNTING SECTION_ARCHIVE/0-STAFF/Nawara/FA for Website/2021/"/>
    </mc:Choice>
  </mc:AlternateContent>
  <xr:revisionPtr revIDLastSave="374" documentId="8_{F3C8CF73-23A3-428F-BC53-46A6DE8F3D7C}" xr6:coauthVersionLast="47" xr6:coauthVersionMax="47" xr10:uidLastSave="{D671C199-6F3C-4715-81A9-DD80CA607758}"/>
  <bookViews>
    <workbookView xWindow="300" yWindow="0" windowWidth="14070" windowHeight="15600" tabRatio="1000" xr2:uid="{00000000-000D-0000-FFFF-FFFF00000000}"/>
  </bookViews>
  <sheets>
    <sheet name="Revenue Expenditure Statement" sheetId="39" r:id="rId1"/>
    <sheet name="Oil Rev." sheetId="48" state="hidden" r:id="rId2"/>
    <sheet name="Rev &amp; Exp " sheetId="74" r:id="rId3"/>
    <sheet name="Rev." sheetId="26" r:id="rId4"/>
    <sheet name="Rev Details" sheetId="71" r:id="rId5"/>
    <sheet name="Budget" sheetId="41" r:id="rId6"/>
    <sheet name="Amendments" sheetId="72" r:id="rId7"/>
    <sheet name="Exp." sheetId="7" r:id="rId8"/>
    <sheet name="Exp. Detalis" sheetId="50" r:id="rId9"/>
    <sheet name="Tran. Budget Exp" sheetId="59" r:id="rId10"/>
    <sheet name="Projects" sheetId="46" r:id="rId11"/>
    <sheet name="Abu-Sa'afa Field" sheetId="76" state="hidden" r:id="rId12"/>
    <sheet name="CF" sheetId="60" r:id="rId13"/>
    <sheet name="Account Pay" sheetId="51" r:id="rId14"/>
    <sheet name="Accrued Exp" sheetId="56" r:id="rId15"/>
    <sheet name="Encum" sheetId="52" r:id="rId16"/>
    <sheet name="Financing" sheetId="53" r:id="rId17"/>
    <sheet name="Credits" sheetId="54" r:id="rId18"/>
  </sheets>
  <externalReferences>
    <externalReference r:id="rId19"/>
  </externalReferences>
  <definedNames>
    <definedName name="_xlnm._FilterDatabase" localSheetId="8" hidden="1">'Exp. Detalis'!$A$4:$I$4</definedName>
    <definedName name="_xlnm._FilterDatabase" localSheetId="4" hidden="1">'Rev Details'!$A$4:$I$219</definedName>
    <definedName name="leer">'[1]تفصيل المصروفات (3)'!$A$2:$A$6</definedName>
    <definedName name="_xlnm.Print_Area" localSheetId="13">'Account Pay'!$A$1:$D$13</definedName>
    <definedName name="_xlnm.Print_Area" localSheetId="14">'Accrued Exp'!$A$1:$D$13</definedName>
    <definedName name="_xlnm.Print_Area" localSheetId="15">Encum!$A$1:$D$12</definedName>
    <definedName name="_xlnm.Print_Area" localSheetId="4">'Rev Details'!$A$1:$I$219</definedName>
    <definedName name="_xlnm.Print_Titles" localSheetId="6">Amendments!$3:$3</definedName>
    <definedName name="_xlnm.Print_Titles" localSheetId="7">Exp.!$3:$3</definedName>
    <definedName name="_xlnm.Print_Titles" localSheetId="8">'Exp. Detalis'!$3:$4</definedName>
    <definedName name="_xlnm.Print_Titles" localSheetId="2">'Rev &amp; Exp '!$3:$4</definedName>
    <definedName name="_xlnm.Print_Titles" localSheetId="4">'Rev Details'!$3:$4</definedName>
    <definedName name="_xlnm.Print_Titles" localSheetId="3">'Rev.'!$3:$3</definedName>
    <definedName name="المصروفات_حسب_الأبواب_والأقسام_والبنود">#REF!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3" i="56" l="1"/>
  <c r="H423" i="50" l="1"/>
  <c r="H415" i="50"/>
  <c r="H407" i="50"/>
  <c r="H399" i="50"/>
  <c r="H391" i="50"/>
  <c r="H383" i="50"/>
  <c r="H375" i="50"/>
  <c r="H367" i="50"/>
  <c r="H351" i="50"/>
  <c r="H343" i="50"/>
  <c r="H335" i="50"/>
  <c r="H327" i="50"/>
  <c r="H319" i="50"/>
  <c r="H311" i="50"/>
  <c r="H303" i="50"/>
  <c r="H295" i="50"/>
  <c r="H287" i="50"/>
  <c r="H279" i="50"/>
  <c r="H271" i="50"/>
  <c r="H263" i="50"/>
  <c r="H255" i="50"/>
  <c r="H247" i="50"/>
  <c r="H239" i="50"/>
  <c r="H231" i="50"/>
  <c r="H123" i="50"/>
  <c r="H115" i="50"/>
  <c r="H91" i="50"/>
  <c r="H83" i="50"/>
  <c r="H59" i="50"/>
  <c r="H51" i="50"/>
  <c r="H43" i="50"/>
  <c r="H10" i="50"/>
  <c r="H464" i="50"/>
  <c r="H413" i="50"/>
  <c r="H389" i="50"/>
  <c r="H386" i="50"/>
  <c r="H361" i="50"/>
  <c r="H358" i="50"/>
  <c r="H354" i="50"/>
  <c r="H349" i="50"/>
  <c r="H348" i="50"/>
  <c r="H269" i="50"/>
  <c r="H252" i="50"/>
  <c r="H244" i="50"/>
  <c r="H236" i="50"/>
  <c r="H228" i="50"/>
  <c r="H223" i="50"/>
  <c r="H220" i="50"/>
  <c r="H215" i="50"/>
  <c r="H212" i="50"/>
  <c r="H207" i="50"/>
  <c r="H204" i="50"/>
  <c r="H199" i="50"/>
  <c r="H196" i="50"/>
  <c r="H191" i="50"/>
  <c r="H188" i="50"/>
  <c r="H183" i="50"/>
  <c r="H180" i="50"/>
  <c r="H175" i="50"/>
  <c r="H173" i="50"/>
  <c r="H172" i="50"/>
  <c r="H167" i="50"/>
  <c r="H164" i="50"/>
  <c r="H159" i="50"/>
  <c r="H156" i="50"/>
  <c r="H151" i="50"/>
  <c r="H149" i="50"/>
  <c r="H148" i="50"/>
  <c r="H143" i="50"/>
  <c r="H141" i="50"/>
  <c r="H140" i="50"/>
  <c r="H135" i="50"/>
  <c r="H133" i="50"/>
  <c r="H132" i="50"/>
  <c r="H127" i="50"/>
  <c r="H125" i="50"/>
  <c r="H124" i="50"/>
  <c r="H119" i="50"/>
  <c r="H117" i="50"/>
  <c r="H116" i="50"/>
  <c r="H111" i="50"/>
  <c r="H109" i="50"/>
  <c r="H108" i="50"/>
  <c r="H103" i="50"/>
  <c r="H101" i="50"/>
  <c r="H100" i="50"/>
  <c r="H95" i="50"/>
  <c r="H93" i="50"/>
  <c r="H92" i="50"/>
  <c r="H87" i="50"/>
  <c r="H85" i="50"/>
  <c r="H84" i="50"/>
  <c r="H82" i="50"/>
  <c r="H79" i="50"/>
  <c r="H77" i="50"/>
  <c r="H76" i="50"/>
  <c r="H74" i="50"/>
  <c r="H73" i="50"/>
  <c r="H71" i="50"/>
  <c r="H70" i="50"/>
  <c r="H69" i="50"/>
  <c r="H68" i="50"/>
  <c r="H63" i="50"/>
  <c r="H61" i="50"/>
  <c r="H60" i="50"/>
  <c r="H56" i="50"/>
  <c r="H55" i="50"/>
  <c r="H53" i="50"/>
  <c r="H52" i="50"/>
  <c r="H47" i="50"/>
  <c r="H45" i="50"/>
  <c r="H44" i="50"/>
  <c r="H37" i="50"/>
  <c r="H36" i="50"/>
  <c r="H30" i="50"/>
  <c r="H29" i="50"/>
  <c r="H28" i="50"/>
  <c r="H22" i="50"/>
  <c r="H21" i="50"/>
  <c r="H20" i="50"/>
  <c r="H14" i="50"/>
  <c r="H13" i="50"/>
  <c r="H12" i="50"/>
  <c r="H6" i="50"/>
  <c r="H142" i="71"/>
  <c r="H94" i="71"/>
  <c r="H93" i="71"/>
  <c r="H54" i="71"/>
  <c r="H53" i="71"/>
  <c r="H143" i="71"/>
  <c r="H483" i="50"/>
  <c r="H482" i="50"/>
  <c r="H481" i="50"/>
  <c r="H480" i="50"/>
  <c r="H479" i="50"/>
  <c r="H478" i="50"/>
  <c r="H477" i="50"/>
  <c r="H476" i="50"/>
  <c r="H475" i="50"/>
  <c r="H474" i="50"/>
  <c r="H473" i="50"/>
  <c r="H472" i="50"/>
  <c r="H471" i="50"/>
  <c r="H470" i="50"/>
  <c r="H469" i="50"/>
  <c r="H468" i="50"/>
  <c r="H467" i="50"/>
  <c r="H466" i="50"/>
  <c r="H465" i="50"/>
  <c r="H463" i="50"/>
  <c r="H462" i="50"/>
  <c r="H461" i="50"/>
  <c r="H460" i="50"/>
  <c r="H459" i="50"/>
  <c r="H458" i="50"/>
  <c r="H457" i="50"/>
  <c r="H456" i="50"/>
  <c r="H455" i="50"/>
  <c r="H454" i="50"/>
  <c r="H453" i="50"/>
  <c r="H452" i="50"/>
  <c r="H451" i="50"/>
  <c r="H450" i="50"/>
  <c r="H449" i="50"/>
  <c r="H448" i="50"/>
  <c r="H447" i="50"/>
  <c r="H446" i="50"/>
  <c r="H445" i="50"/>
  <c r="H444" i="50"/>
  <c r="H443" i="50"/>
  <c r="H442" i="50"/>
  <c r="H441" i="50"/>
  <c r="H440" i="50"/>
  <c r="H439" i="50"/>
  <c r="H438" i="50"/>
  <c r="H437" i="50"/>
  <c r="H436" i="50"/>
  <c r="H435" i="50"/>
  <c r="H434" i="50"/>
  <c r="H433" i="50"/>
  <c r="H432" i="50"/>
  <c r="H431" i="50"/>
  <c r="H430" i="50"/>
  <c r="H429" i="50"/>
  <c r="H428" i="50"/>
  <c r="H427" i="50"/>
  <c r="H426" i="50"/>
  <c r="H425" i="50"/>
  <c r="H424" i="50"/>
  <c r="H422" i="50"/>
  <c r="H421" i="50"/>
  <c r="H420" i="50"/>
  <c r="H419" i="50"/>
  <c r="H418" i="50"/>
  <c r="H417" i="50"/>
  <c r="H416" i="50"/>
  <c r="H414" i="50"/>
  <c r="H412" i="50"/>
  <c r="H411" i="50"/>
  <c r="H410" i="50"/>
  <c r="H409" i="50"/>
  <c r="H408" i="50"/>
  <c r="H406" i="50"/>
  <c r="H405" i="50"/>
  <c r="H404" i="50"/>
  <c r="H403" i="50"/>
  <c r="H402" i="50"/>
  <c r="H401" i="50"/>
  <c r="H400" i="50"/>
  <c r="H398" i="50"/>
  <c r="H397" i="50"/>
  <c r="H396" i="50"/>
  <c r="H395" i="50"/>
  <c r="H394" i="50"/>
  <c r="H393" i="50"/>
  <c r="H392" i="50"/>
  <c r="H390" i="50"/>
  <c r="H388" i="50"/>
  <c r="H387" i="50"/>
  <c r="H385" i="50"/>
  <c r="H384" i="50"/>
  <c r="H382" i="50"/>
  <c r="H381" i="50"/>
  <c r="H380" i="50"/>
  <c r="H379" i="50"/>
  <c r="H378" i="50"/>
  <c r="H377" i="50"/>
  <c r="H376" i="50"/>
  <c r="H374" i="50"/>
  <c r="H373" i="50"/>
  <c r="H372" i="50"/>
  <c r="H371" i="50"/>
  <c r="H370" i="50"/>
  <c r="H369" i="50"/>
  <c r="H368" i="50"/>
  <c r="H366" i="50"/>
  <c r="H365" i="50"/>
  <c r="H364" i="50"/>
  <c r="H363" i="50"/>
  <c r="H362" i="50"/>
  <c r="H360" i="50"/>
  <c r="H357" i="50"/>
  <c r="H356" i="50"/>
  <c r="H355" i="50"/>
  <c r="H353" i="50"/>
  <c r="H352" i="50"/>
  <c r="H350" i="50"/>
  <c r="H347" i="50"/>
  <c r="H346" i="50"/>
  <c r="H345" i="50"/>
  <c r="H344" i="50"/>
  <c r="H342" i="50"/>
  <c r="H341" i="50"/>
  <c r="H340" i="50"/>
  <c r="H339" i="50"/>
  <c r="H338" i="50"/>
  <c r="H337" i="50"/>
  <c r="H336" i="50"/>
  <c r="H334" i="50"/>
  <c r="H333" i="50"/>
  <c r="H332" i="50"/>
  <c r="H331" i="50"/>
  <c r="H330" i="50"/>
  <c r="H329" i="50"/>
  <c r="H328" i="50"/>
  <c r="H326" i="50"/>
  <c r="H325" i="50"/>
  <c r="H324" i="50"/>
  <c r="H323" i="50"/>
  <c r="H322" i="50"/>
  <c r="H321" i="50"/>
  <c r="H320" i="50"/>
  <c r="H318" i="50"/>
  <c r="H317" i="50"/>
  <c r="H316" i="50"/>
  <c r="H315" i="50"/>
  <c r="H314" i="50"/>
  <c r="H313" i="50"/>
  <c r="H312" i="50"/>
  <c r="H310" i="50"/>
  <c r="H309" i="50"/>
  <c r="H308" i="50"/>
  <c r="H307" i="50"/>
  <c r="H306" i="50"/>
  <c r="H305" i="50"/>
  <c r="H304" i="50"/>
  <c r="H302" i="50"/>
  <c r="H301" i="50"/>
  <c r="H300" i="50"/>
  <c r="H299" i="50"/>
  <c r="H298" i="50"/>
  <c r="H297" i="50"/>
  <c r="H296" i="50"/>
  <c r="H294" i="50"/>
  <c r="H293" i="50"/>
  <c r="H292" i="50"/>
  <c r="H291" i="50"/>
  <c r="H290" i="50"/>
  <c r="H289" i="50"/>
  <c r="H288" i="50"/>
  <c r="H286" i="50"/>
  <c r="H285" i="50"/>
  <c r="H284" i="50"/>
  <c r="H283" i="50"/>
  <c r="H282" i="50"/>
  <c r="H281" i="50"/>
  <c r="H280" i="50"/>
  <c r="H278" i="50"/>
  <c r="H277" i="50"/>
  <c r="H276" i="50"/>
  <c r="H275" i="50"/>
  <c r="H274" i="50"/>
  <c r="H273" i="50"/>
  <c r="H272" i="50"/>
  <c r="H270" i="50"/>
  <c r="H268" i="50"/>
  <c r="H267" i="50"/>
  <c r="H266" i="50"/>
  <c r="H265" i="50"/>
  <c r="H264" i="50"/>
  <c r="H262" i="50"/>
  <c r="H261" i="50"/>
  <c r="H260" i="50"/>
  <c r="H259" i="50"/>
  <c r="H258" i="50"/>
  <c r="H257" i="50"/>
  <c r="H256" i="50"/>
  <c r="H254" i="50"/>
  <c r="H253" i="50"/>
  <c r="H251" i="50"/>
  <c r="H250" i="50"/>
  <c r="H249" i="50"/>
  <c r="H248" i="50"/>
  <c r="H246" i="50"/>
  <c r="H245" i="50"/>
  <c r="H243" i="50"/>
  <c r="H242" i="50"/>
  <c r="H241" i="50"/>
  <c r="H240" i="50"/>
  <c r="H238" i="50"/>
  <c r="H237" i="50"/>
  <c r="H235" i="50"/>
  <c r="H234" i="50"/>
  <c r="H233" i="50"/>
  <c r="H232" i="50"/>
  <c r="H230" i="50"/>
  <c r="H229" i="50"/>
  <c r="H227" i="50"/>
  <c r="H226" i="50"/>
  <c r="H225" i="50"/>
  <c r="H224" i="50"/>
  <c r="H222" i="50"/>
  <c r="H221" i="50"/>
  <c r="H219" i="50"/>
  <c r="H218" i="50"/>
  <c r="H217" i="50"/>
  <c r="H216" i="50"/>
  <c r="H214" i="50"/>
  <c r="H213" i="50"/>
  <c r="H211" i="50"/>
  <c r="H210" i="50"/>
  <c r="H209" i="50"/>
  <c r="H208" i="50"/>
  <c r="H206" i="50"/>
  <c r="H205" i="50"/>
  <c r="H203" i="50"/>
  <c r="H202" i="50"/>
  <c r="H201" i="50"/>
  <c r="H200" i="50"/>
  <c r="H198" i="50"/>
  <c r="H197" i="50"/>
  <c r="H195" i="50"/>
  <c r="H194" i="50"/>
  <c r="H193" i="50"/>
  <c r="H192" i="50"/>
  <c r="H190" i="50"/>
  <c r="H189" i="50"/>
  <c r="H187" i="50"/>
  <c r="H186" i="50"/>
  <c r="H185" i="50"/>
  <c r="H184" i="50"/>
  <c r="H182" i="50"/>
  <c r="H181" i="50"/>
  <c r="H179" i="50"/>
  <c r="H178" i="50"/>
  <c r="H177" i="50"/>
  <c r="H176" i="50"/>
  <c r="H174" i="50"/>
  <c r="H171" i="50"/>
  <c r="H170" i="50"/>
  <c r="H169" i="50"/>
  <c r="H168" i="50"/>
  <c r="H166" i="50"/>
  <c r="H165" i="50"/>
  <c r="H163" i="50"/>
  <c r="H162" i="50"/>
  <c r="H161" i="50"/>
  <c r="H160" i="50"/>
  <c r="H158" i="50"/>
  <c r="H157" i="50"/>
  <c r="H155" i="50"/>
  <c r="H154" i="50"/>
  <c r="H153" i="50"/>
  <c r="H152" i="50"/>
  <c r="H150" i="50"/>
  <c r="H147" i="50"/>
  <c r="H146" i="50"/>
  <c r="H145" i="50"/>
  <c r="H144" i="50"/>
  <c r="H142" i="50"/>
  <c r="H139" i="50"/>
  <c r="H138" i="50"/>
  <c r="H137" i="50"/>
  <c r="H136" i="50"/>
  <c r="H134" i="50"/>
  <c r="H131" i="50"/>
  <c r="H130" i="50"/>
  <c r="H129" i="50"/>
  <c r="H128" i="50"/>
  <c r="H126" i="50"/>
  <c r="H122" i="50"/>
  <c r="H121" i="50"/>
  <c r="H120" i="50"/>
  <c r="H118" i="50"/>
  <c r="H114" i="50"/>
  <c r="H113" i="50"/>
  <c r="H112" i="50"/>
  <c r="H110" i="50"/>
  <c r="H107" i="50"/>
  <c r="H106" i="50"/>
  <c r="H105" i="50"/>
  <c r="H104" i="50"/>
  <c r="H102" i="50"/>
  <c r="H99" i="50"/>
  <c r="H98" i="50"/>
  <c r="H97" i="50"/>
  <c r="H96" i="50"/>
  <c r="H94" i="50"/>
  <c r="H90" i="50"/>
  <c r="H89" i="50"/>
  <c r="H88" i="50"/>
  <c r="H86" i="50"/>
  <c r="H81" i="50"/>
  <c r="H80" i="50"/>
  <c r="H78" i="50"/>
  <c r="H75" i="50"/>
  <c r="H72" i="50"/>
  <c r="H67" i="50"/>
  <c r="H66" i="50"/>
  <c r="H65" i="50"/>
  <c r="H64" i="50"/>
  <c r="H62" i="50"/>
  <c r="H58" i="50"/>
  <c r="H57" i="50"/>
  <c r="H54" i="50"/>
  <c r="H50" i="50"/>
  <c r="H49" i="50"/>
  <c r="H48" i="50"/>
  <c r="H46" i="50"/>
  <c r="H42" i="50"/>
  <c r="H41" i="50"/>
  <c r="H40" i="50"/>
  <c r="H38" i="50"/>
  <c r="H35" i="50"/>
  <c r="H34" i="50"/>
  <c r="H33" i="50"/>
  <c r="H32" i="50"/>
  <c r="H27" i="50"/>
  <c r="H26" i="50"/>
  <c r="H25" i="50"/>
  <c r="H24" i="50"/>
  <c r="H19" i="50"/>
  <c r="H18" i="50"/>
  <c r="H17" i="50"/>
  <c r="H16" i="50"/>
  <c r="H11" i="50"/>
  <c r="H9" i="50"/>
  <c r="H8" i="50"/>
  <c r="H65" i="71"/>
  <c r="H200" i="71"/>
  <c r="E13" i="53"/>
  <c r="F13" i="53" s="1"/>
  <c r="E12" i="53"/>
  <c r="F12" i="53" s="1"/>
  <c r="E11" i="53"/>
  <c r="F11" i="53" s="1"/>
  <c r="H359" i="50" l="1"/>
  <c r="H39" i="50"/>
  <c r="H15" i="50"/>
  <c r="H31" i="50"/>
  <c r="H7" i="50"/>
  <c r="H23" i="50"/>
  <c r="F8" i="53"/>
  <c r="F6" i="53"/>
  <c r="E8" i="53"/>
  <c r="E6" i="53"/>
  <c r="E5" i="53"/>
  <c r="F5" i="53" s="1"/>
  <c r="E4" i="53"/>
  <c r="F4" i="53" s="1"/>
  <c r="D43" i="46" l="1"/>
  <c r="D42" i="46"/>
  <c r="D41" i="46"/>
  <c r="D40" i="46"/>
  <c r="D39" i="46"/>
  <c r="D38" i="46"/>
  <c r="D37" i="46"/>
  <c r="D36" i="46"/>
  <c r="D35" i="46"/>
  <c r="D34" i="46"/>
  <c r="D33" i="46"/>
  <c r="D32" i="46"/>
  <c r="D31" i="46"/>
  <c r="D30" i="46"/>
  <c r="D29" i="46"/>
  <c r="D28" i="46"/>
  <c r="D27" i="46"/>
  <c r="D26" i="46"/>
  <c r="D25" i="46"/>
  <c r="D24" i="46"/>
  <c r="D23" i="46"/>
  <c r="D22" i="46"/>
  <c r="D21" i="46"/>
  <c r="D20" i="46"/>
  <c r="D19" i="46"/>
  <c r="D18" i="46"/>
  <c r="D16" i="46"/>
  <c r="D15" i="46"/>
  <c r="D14" i="46"/>
  <c r="D13" i="46"/>
  <c r="D12" i="46"/>
  <c r="D11" i="46"/>
  <c r="D10" i="46"/>
  <c r="D9" i="46"/>
  <c r="D8" i="46"/>
  <c r="D7" i="46"/>
  <c r="D6" i="46"/>
  <c r="D5" i="46"/>
  <c r="D4" i="46"/>
  <c r="C44" i="46"/>
  <c r="B44" i="46"/>
  <c r="E44" i="46"/>
  <c r="D16" i="59"/>
  <c r="D15" i="59"/>
  <c r="D14" i="59"/>
  <c r="D13" i="59"/>
  <c r="D12" i="59"/>
  <c r="D11" i="59"/>
  <c r="D10" i="59"/>
  <c r="D9" i="59"/>
  <c r="D8" i="59"/>
  <c r="D7" i="59"/>
  <c r="D6" i="59"/>
  <c r="D5" i="59"/>
  <c r="D4" i="59"/>
  <c r="I59" i="7"/>
  <c r="I49" i="7"/>
  <c r="I48" i="7"/>
  <c r="I47" i="7"/>
  <c r="I58" i="7"/>
  <c r="I57" i="7"/>
  <c r="I56" i="7"/>
  <c r="I55" i="7"/>
  <c r="I54" i="7"/>
  <c r="I53" i="7"/>
  <c r="I52" i="7"/>
  <c r="I51" i="7"/>
  <c r="I50" i="7"/>
  <c r="I46" i="7"/>
  <c r="I45" i="7"/>
  <c r="I44" i="7"/>
  <c r="I43" i="7"/>
  <c r="I42" i="7"/>
  <c r="I41" i="7"/>
  <c r="I40" i="7"/>
  <c r="I39" i="7"/>
  <c r="I38" i="7"/>
  <c r="I37" i="7"/>
  <c r="I36" i="7"/>
  <c r="I35" i="7"/>
  <c r="I34" i="7"/>
  <c r="I33" i="7"/>
  <c r="I32" i="7"/>
  <c r="I31" i="7"/>
  <c r="I30" i="7"/>
  <c r="I29" i="7"/>
  <c r="I28" i="7"/>
  <c r="I27" i="7"/>
  <c r="I26" i="7"/>
  <c r="I25" i="7"/>
  <c r="I24" i="7"/>
  <c r="I23" i="7"/>
  <c r="I22" i="7"/>
  <c r="I21" i="7"/>
  <c r="I20" i="7"/>
  <c r="I19" i="7"/>
  <c r="I18" i="7"/>
  <c r="I17" i="7"/>
  <c r="I16" i="7"/>
  <c r="I15" i="7"/>
  <c r="I14" i="7"/>
  <c r="I13" i="7"/>
  <c r="I12" i="7"/>
  <c r="I11" i="7"/>
  <c r="I10" i="7"/>
  <c r="I9" i="7"/>
  <c r="I8" i="7"/>
  <c r="I7" i="7"/>
  <c r="I6" i="7"/>
  <c r="I5" i="7"/>
  <c r="I4" i="7"/>
  <c r="K60" i="7"/>
  <c r="J60" i="7"/>
  <c r="H60" i="7"/>
  <c r="G60" i="7"/>
  <c r="F60" i="7"/>
  <c r="E60" i="7"/>
  <c r="D60" i="7"/>
  <c r="C60" i="7"/>
  <c r="B60" i="7"/>
  <c r="I60" i="7" l="1"/>
  <c r="F123" i="72" l="1"/>
  <c r="F122" i="72"/>
  <c r="F121" i="72"/>
  <c r="F120" i="72"/>
  <c r="F119" i="72"/>
  <c r="F118" i="72"/>
  <c r="F117" i="72"/>
  <c r="F116" i="72"/>
  <c r="F115" i="72"/>
  <c r="F114" i="72"/>
  <c r="F113" i="72"/>
  <c r="F112" i="72"/>
  <c r="F110" i="72"/>
  <c r="F109" i="72"/>
  <c r="F108" i="72"/>
  <c r="F107" i="72"/>
  <c r="F106" i="72"/>
  <c r="F105" i="72"/>
  <c r="F103" i="72"/>
  <c r="F102" i="72"/>
  <c r="F101" i="72"/>
  <c r="F100" i="72"/>
  <c r="F99" i="72"/>
  <c r="F98" i="72"/>
  <c r="F97" i="72"/>
  <c r="F96" i="72"/>
  <c r="F95" i="72"/>
  <c r="F94" i="72"/>
  <c r="F92" i="72"/>
  <c r="F91" i="72"/>
  <c r="F90" i="72"/>
  <c r="F89" i="72"/>
  <c r="F88" i="72"/>
  <c r="F87" i="72"/>
  <c r="F86" i="72"/>
  <c r="F84" i="72"/>
  <c r="F83" i="72"/>
  <c r="F82" i="72"/>
  <c r="F81" i="72"/>
  <c r="F80" i="72"/>
  <c r="F78" i="72"/>
  <c r="F77" i="72"/>
  <c r="F75" i="72"/>
  <c r="F74" i="72"/>
  <c r="F73" i="72"/>
  <c r="F72" i="72"/>
  <c r="F71" i="72"/>
  <c r="F70" i="72"/>
  <c r="F69" i="72"/>
  <c r="F68" i="72"/>
  <c r="F67" i="72"/>
  <c r="F66" i="72"/>
  <c r="F65" i="72"/>
  <c r="F64" i="72"/>
  <c r="F63" i="72"/>
  <c r="F62" i="72"/>
  <c r="F61" i="72"/>
  <c r="F60" i="72"/>
  <c r="F58" i="72"/>
  <c r="F57" i="72"/>
  <c r="F56" i="72"/>
  <c r="F55" i="72"/>
  <c r="F54" i="72"/>
  <c r="F53" i="72"/>
  <c r="F52" i="72"/>
  <c r="F51" i="72"/>
  <c r="F49" i="72"/>
  <c r="F48" i="72"/>
  <c r="F47" i="72"/>
  <c r="F45" i="72"/>
  <c r="F44" i="72"/>
  <c r="F43" i="72"/>
  <c r="F42" i="72"/>
  <c r="F41" i="72"/>
  <c r="F40" i="72"/>
  <c r="F39" i="72"/>
  <c r="F38" i="72"/>
  <c r="F37" i="72"/>
  <c r="F36" i="72"/>
  <c r="F35" i="72"/>
  <c r="F34" i="72"/>
  <c r="F33" i="72"/>
  <c r="F32" i="72"/>
  <c r="F31" i="72"/>
  <c r="F30" i="72"/>
  <c r="F29" i="72"/>
  <c r="F28" i="72"/>
  <c r="F27" i="72"/>
  <c r="F26" i="72"/>
  <c r="F25" i="72"/>
  <c r="F24" i="72"/>
  <c r="F23" i="72"/>
  <c r="F22" i="72"/>
  <c r="F21" i="72"/>
  <c r="F20" i="72"/>
  <c r="F19" i="72"/>
  <c r="F18" i="72"/>
  <c r="F17" i="72"/>
  <c r="F16" i="72"/>
  <c r="F15" i="72"/>
  <c r="F14" i="72"/>
  <c r="F13" i="72"/>
  <c r="F12" i="72"/>
  <c r="F11" i="72"/>
  <c r="F10" i="72"/>
  <c r="F9" i="72"/>
  <c r="F8" i="72"/>
  <c r="F7" i="72"/>
  <c r="F6" i="72"/>
  <c r="F125" i="72"/>
  <c r="F124" i="72"/>
  <c r="B111" i="72"/>
  <c r="D111" i="72"/>
  <c r="E111" i="72"/>
  <c r="D104" i="72"/>
  <c r="E85" i="72"/>
  <c r="E76" i="72"/>
  <c r="D76" i="72"/>
  <c r="B76" i="72"/>
  <c r="E79" i="72"/>
  <c r="I6" i="41"/>
  <c r="I37" i="26"/>
  <c r="I36" i="26"/>
  <c r="I35" i="26"/>
  <c r="I34" i="26"/>
  <c r="I33" i="26"/>
  <c r="I32" i="26"/>
  <c r="I30" i="26"/>
  <c r="I29" i="26"/>
  <c r="I28" i="26"/>
  <c r="I27" i="26"/>
  <c r="I26" i="26"/>
  <c r="I24" i="26"/>
  <c r="I23" i="26"/>
  <c r="I22" i="26"/>
  <c r="I21" i="26"/>
  <c r="I20" i="26"/>
  <c r="I19" i="26"/>
  <c r="I18" i="26"/>
  <c r="I17" i="26"/>
  <c r="I16" i="26"/>
  <c r="I15" i="26"/>
  <c r="I14" i="26"/>
  <c r="I13" i="26"/>
  <c r="I12" i="26"/>
  <c r="I11" i="26"/>
  <c r="I10" i="26"/>
  <c r="I9" i="26"/>
  <c r="I8" i="26"/>
  <c r="I7" i="26"/>
  <c r="I6" i="26"/>
  <c r="I4" i="26"/>
  <c r="J60" i="74"/>
  <c r="J59" i="74"/>
  <c r="J58" i="74"/>
  <c r="J55" i="74"/>
  <c r="J54" i="74"/>
  <c r="J52" i="74"/>
  <c r="J51" i="74"/>
  <c r="J49" i="74"/>
  <c r="J47" i="74"/>
  <c r="J46" i="74"/>
  <c r="J45" i="74"/>
  <c r="J43" i="74"/>
  <c r="J41" i="74"/>
  <c r="J40" i="74"/>
  <c r="J39" i="74"/>
  <c r="J36" i="74"/>
  <c r="J35" i="74"/>
  <c r="J34" i="74"/>
  <c r="J33" i="74"/>
  <c r="J30" i="74"/>
  <c r="J29" i="74"/>
  <c r="J27" i="74"/>
  <c r="J25" i="74"/>
  <c r="J24" i="74"/>
  <c r="J20" i="74"/>
  <c r="J19" i="74"/>
  <c r="J17" i="74"/>
  <c r="J16" i="74"/>
  <c r="J15" i="74"/>
  <c r="J14" i="74"/>
  <c r="J13" i="74"/>
  <c r="J12" i="74"/>
  <c r="J11" i="74"/>
  <c r="J10" i="74"/>
  <c r="J7" i="74"/>
  <c r="J6" i="74"/>
  <c r="J5" i="74"/>
  <c r="G61" i="74"/>
  <c r="G60" i="74"/>
  <c r="G59" i="74"/>
  <c r="G58" i="74"/>
  <c r="G57" i="74"/>
  <c r="G56" i="74"/>
  <c r="G55" i="74"/>
  <c r="G54" i="74"/>
  <c r="G53" i="74"/>
  <c r="G52" i="74"/>
  <c r="G51" i="74"/>
  <c r="G50" i="74"/>
  <c r="G49" i="74"/>
  <c r="G48" i="74"/>
  <c r="G47" i="74"/>
  <c r="G46" i="74"/>
  <c r="G45" i="74"/>
  <c r="G44" i="74"/>
  <c r="G43" i="74"/>
  <c r="G42" i="74"/>
  <c r="G41" i="74"/>
  <c r="G40" i="74"/>
  <c r="G39" i="74"/>
  <c r="G37" i="74"/>
  <c r="G36" i="74"/>
  <c r="G35" i="74"/>
  <c r="G34" i="74"/>
  <c r="G33" i="74"/>
  <c r="G32" i="74"/>
  <c r="G31" i="74"/>
  <c r="G30" i="74"/>
  <c r="G29" i="74"/>
  <c r="G28" i="74"/>
  <c r="G27" i="74"/>
  <c r="G26" i="74"/>
  <c r="G25" i="74"/>
  <c r="G24" i="74"/>
  <c r="G22" i="74"/>
  <c r="G20" i="74"/>
  <c r="G19" i="74"/>
  <c r="G18" i="74"/>
  <c r="G17" i="74"/>
  <c r="G16" i="74"/>
  <c r="G15" i="74"/>
  <c r="G14" i="74"/>
  <c r="G13" i="74"/>
  <c r="G12" i="74"/>
  <c r="G11" i="74"/>
  <c r="G10" i="74"/>
  <c r="G9" i="74"/>
  <c r="G8" i="74"/>
  <c r="G7" i="74"/>
  <c r="G6" i="74"/>
  <c r="G5" i="74"/>
  <c r="D58" i="74"/>
  <c r="D57" i="74"/>
  <c r="D54" i="74"/>
  <c r="D52" i="74"/>
  <c r="D49" i="74"/>
  <c r="D48" i="74"/>
  <c r="D45" i="74"/>
  <c r="D39" i="74"/>
  <c r="D38" i="74"/>
  <c r="D36" i="74"/>
  <c r="D35" i="74"/>
  <c r="D34" i="74"/>
  <c r="D29" i="74"/>
  <c r="D27" i="74"/>
  <c r="D25" i="74"/>
  <c r="B62" i="74"/>
  <c r="C62" i="74"/>
  <c r="E62" i="74"/>
  <c r="F62" i="74"/>
  <c r="H62" i="74"/>
  <c r="I62" i="74"/>
  <c r="D19" i="74"/>
  <c r="D15" i="74"/>
  <c r="D14" i="74"/>
  <c r="D13" i="74"/>
  <c r="D12" i="74"/>
  <c r="D11" i="74"/>
  <c r="D10" i="74"/>
  <c r="D7" i="74"/>
  <c r="F111" i="72" l="1"/>
  <c r="J62" i="74"/>
  <c r="F76" i="72"/>
  <c r="C14" i="39"/>
  <c r="C13" i="41" l="1"/>
  <c r="C17" i="41" s="1"/>
  <c r="C13" i="56"/>
  <c r="C12" i="52"/>
  <c r="E5" i="72"/>
  <c r="E7" i="41" l="1"/>
  <c r="I7" i="41" s="1"/>
  <c r="E8" i="41"/>
  <c r="E9" i="41"/>
  <c r="I9" i="41" s="1"/>
  <c r="E10" i="41"/>
  <c r="E11" i="41"/>
  <c r="E12" i="41"/>
  <c r="I12" i="41" s="1"/>
  <c r="E6" i="41"/>
  <c r="I8" i="41"/>
  <c r="E15" i="41"/>
  <c r="G15" i="41" s="1"/>
  <c r="I15" i="41" s="1"/>
  <c r="I11" i="41" l="1"/>
  <c r="I10" i="41"/>
  <c r="H484" i="50"/>
  <c r="H5" i="50"/>
  <c r="H6" i="71"/>
  <c r="H7" i="71"/>
  <c r="H8" i="71"/>
  <c r="H9" i="71"/>
  <c r="H10" i="71"/>
  <c r="H11" i="71"/>
  <c r="H12" i="71"/>
  <c r="H13" i="71"/>
  <c r="H14" i="71"/>
  <c r="H15" i="71"/>
  <c r="H16" i="71"/>
  <c r="H17" i="71"/>
  <c r="H18" i="71"/>
  <c r="H19" i="71"/>
  <c r="H20" i="71"/>
  <c r="H21" i="71"/>
  <c r="H22" i="71"/>
  <c r="H23" i="71"/>
  <c r="H24" i="71"/>
  <c r="H25" i="71"/>
  <c r="H26" i="71"/>
  <c r="H27" i="71"/>
  <c r="H28" i="71"/>
  <c r="H29" i="71"/>
  <c r="H30" i="71"/>
  <c r="H31" i="71"/>
  <c r="H32" i="71"/>
  <c r="H33" i="71"/>
  <c r="H34" i="71"/>
  <c r="H35" i="71"/>
  <c r="H36" i="71"/>
  <c r="H37" i="71"/>
  <c r="H38" i="71"/>
  <c r="H39" i="71"/>
  <c r="H40" i="71"/>
  <c r="H41" i="71"/>
  <c r="H42" i="71"/>
  <c r="H43" i="71"/>
  <c r="H44" i="71"/>
  <c r="H45" i="71"/>
  <c r="H46" i="71"/>
  <c r="H47" i="71"/>
  <c r="H48" i="71"/>
  <c r="H49" i="71"/>
  <c r="H50" i="71"/>
  <c r="H51" i="71"/>
  <c r="H52" i="71"/>
  <c r="H55" i="71"/>
  <c r="H56" i="71"/>
  <c r="H57" i="71"/>
  <c r="H58" i="71"/>
  <c r="H59" i="71"/>
  <c r="H60" i="71"/>
  <c r="H61" i="71"/>
  <c r="H62" i="71"/>
  <c r="H63" i="71"/>
  <c r="H64" i="71"/>
  <c r="H66" i="71"/>
  <c r="H67" i="71"/>
  <c r="H68" i="71"/>
  <c r="H69" i="71"/>
  <c r="H70" i="71"/>
  <c r="H71" i="71"/>
  <c r="H72" i="71"/>
  <c r="H73" i="71"/>
  <c r="H74" i="71"/>
  <c r="H75" i="71"/>
  <c r="H76" i="71"/>
  <c r="H77" i="71"/>
  <c r="H78" i="71"/>
  <c r="H79" i="71"/>
  <c r="H80" i="71"/>
  <c r="H81" i="71"/>
  <c r="H82" i="71"/>
  <c r="H83" i="71"/>
  <c r="H84" i="71"/>
  <c r="H85" i="71"/>
  <c r="H86" i="71"/>
  <c r="H87" i="71"/>
  <c r="H88" i="71"/>
  <c r="H89" i="71"/>
  <c r="H90" i="71"/>
  <c r="H91" i="71"/>
  <c r="H92" i="71"/>
  <c r="H95" i="71"/>
  <c r="H96" i="71"/>
  <c r="H97" i="71"/>
  <c r="H98" i="71"/>
  <c r="H99" i="71"/>
  <c r="H100" i="71"/>
  <c r="H101" i="71"/>
  <c r="H102" i="71"/>
  <c r="H103" i="71"/>
  <c r="H104" i="71"/>
  <c r="H105" i="71"/>
  <c r="H106" i="71"/>
  <c r="H107" i="71"/>
  <c r="H108" i="71"/>
  <c r="H109" i="71"/>
  <c r="H110" i="71"/>
  <c r="H111" i="71"/>
  <c r="H112" i="71"/>
  <c r="H113" i="71"/>
  <c r="H114" i="71"/>
  <c r="H115" i="71"/>
  <c r="H116" i="71"/>
  <c r="H117" i="71"/>
  <c r="H118" i="71"/>
  <c r="H119" i="71"/>
  <c r="H120" i="71"/>
  <c r="H121" i="71"/>
  <c r="H122" i="71"/>
  <c r="H123" i="71"/>
  <c r="H124" i="71"/>
  <c r="H125" i="71"/>
  <c r="H126" i="71"/>
  <c r="H127" i="71"/>
  <c r="H128" i="71"/>
  <c r="H129" i="71"/>
  <c r="H130" i="71"/>
  <c r="H131" i="71"/>
  <c r="H132" i="71"/>
  <c r="H133" i="71"/>
  <c r="H134" i="71"/>
  <c r="H135" i="71"/>
  <c r="H136" i="71"/>
  <c r="H137" i="71"/>
  <c r="H138" i="71"/>
  <c r="H139" i="71"/>
  <c r="H140" i="71"/>
  <c r="H141" i="71"/>
  <c r="H144" i="71"/>
  <c r="H145" i="71"/>
  <c r="H146" i="71"/>
  <c r="H147" i="71"/>
  <c r="H148" i="71"/>
  <c r="H149" i="71"/>
  <c r="H150" i="71"/>
  <c r="H151" i="71"/>
  <c r="H152" i="71"/>
  <c r="H153" i="71"/>
  <c r="H154" i="71"/>
  <c r="H155" i="71"/>
  <c r="H156" i="71"/>
  <c r="H157" i="71"/>
  <c r="H158" i="71"/>
  <c r="H159" i="71"/>
  <c r="H160" i="71"/>
  <c r="H161" i="71"/>
  <c r="H162" i="71"/>
  <c r="H163" i="71"/>
  <c r="H164" i="71"/>
  <c r="H165" i="71"/>
  <c r="H166" i="71"/>
  <c r="H167" i="71"/>
  <c r="H168" i="71"/>
  <c r="H169" i="71"/>
  <c r="H170" i="71"/>
  <c r="H171" i="71"/>
  <c r="H172" i="71"/>
  <c r="H173" i="71"/>
  <c r="H174" i="71"/>
  <c r="H175" i="71"/>
  <c r="H176" i="71"/>
  <c r="H177" i="71"/>
  <c r="H178" i="71"/>
  <c r="H179" i="71"/>
  <c r="H180" i="71"/>
  <c r="H181" i="71"/>
  <c r="H182" i="71"/>
  <c r="H183" i="71"/>
  <c r="H184" i="71"/>
  <c r="H185" i="71"/>
  <c r="H186" i="71"/>
  <c r="H187" i="71"/>
  <c r="H188" i="71"/>
  <c r="H189" i="71"/>
  <c r="H190" i="71"/>
  <c r="H191" i="71"/>
  <c r="H192" i="71"/>
  <c r="H193" i="71"/>
  <c r="H194" i="71"/>
  <c r="H195" i="71"/>
  <c r="H196" i="71"/>
  <c r="H197" i="71"/>
  <c r="H198" i="71"/>
  <c r="H199" i="71"/>
  <c r="H201" i="71"/>
  <c r="H202" i="71"/>
  <c r="H203" i="71"/>
  <c r="H204" i="71"/>
  <c r="H205" i="71"/>
  <c r="H206" i="71"/>
  <c r="H207" i="71"/>
  <c r="H208" i="71"/>
  <c r="H209" i="71"/>
  <c r="H210" i="71"/>
  <c r="H211" i="71"/>
  <c r="H212" i="71"/>
  <c r="H213" i="71"/>
  <c r="H214" i="71"/>
  <c r="H215" i="71"/>
  <c r="H216" i="71"/>
  <c r="H218" i="71"/>
  <c r="H5" i="71"/>
  <c r="G485" i="50"/>
  <c r="I485" i="50"/>
  <c r="F485" i="50"/>
  <c r="G219" i="71"/>
  <c r="I219" i="71"/>
  <c r="F219" i="71"/>
  <c r="E50" i="72"/>
  <c r="E46" i="72"/>
  <c r="E104" i="72"/>
  <c r="E93" i="72"/>
  <c r="E59" i="72"/>
  <c r="E127" i="72" l="1"/>
  <c r="H219" i="71"/>
  <c r="H485" i="50"/>
  <c r="B3" i="60" l="1"/>
  <c r="B3" i="54" l="1"/>
  <c r="C79" i="72" l="1"/>
  <c r="D79" i="72"/>
  <c r="F79" i="72"/>
  <c r="B79" i="72"/>
  <c r="F46" i="72"/>
  <c r="B46" i="72"/>
  <c r="B5" i="72"/>
  <c r="C5" i="72"/>
  <c r="D5" i="72"/>
  <c r="F5" i="72"/>
  <c r="G5" i="72"/>
  <c r="H5" i="72"/>
  <c r="D44" i="46" l="1"/>
  <c r="K38" i="26"/>
  <c r="J38" i="26"/>
  <c r="I38" i="26"/>
  <c r="H38" i="26"/>
  <c r="G38" i="26"/>
  <c r="F38" i="26"/>
  <c r="E38" i="26"/>
  <c r="D38" i="26"/>
  <c r="B38" i="26"/>
  <c r="C38" i="26"/>
  <c r="D62" i="74" l="1"/>
  <c r="C111" i="72"/>
  <c r="G111" i="72"/>
  <c r="H111" i="72"/>
  <c r="C46" i="72"/>
  <c r="D46" i="72"/>
  <c r="G46" i="72"/>
  <c r="H46" i="72"/>
  <c r="C104" i="72" l="1"/>
  <c r="F104" i="72"/>
  <c r="G104" i="72"/>
  <c r="H104" i="72"/>
  <c r="B104" i="72"/>
  <c r="C93" i="72"/>
  <c r="D93" i="72"/>
  <c r="F93" i="72"/>
  <c r="G93" i="72"/>
  <c r="H93" i="72"/>
  <c r="B93" i="72"/>
  <c r="C85" i="72"/>
  <c r="D85" i="72"/>
  <c r="F85" i="72"/>
  <c r="G85" i="72"/>
  <c r="H85" i="72"/>
  <c r="B85" i="72"/>
  <c r="G79" i="72"/>
  <c r="H79" i="72"/>
  <c r="C76" i="72"/>
  <c r="G76" i="72"/>
  <c r="H76" i="72"/>
  <c r="C59" i="72"/>
  <c r="D59" i="72"/>
  <c r="F59" i="72"/>
  <c r="G59" i="72"/>
  <c r="H59" i="72"/>
  <c r="B59" i="72"/>
  <c r="C50" i="72"/>
  <c r="D50" i="72"/>
  <c r="F50" i="72"/>
  <c r="G50" i="72"/>
  <c r="H50" i="72"/>
  <c r="B50" i="72"/>
  <c r="F127" i="72" l="1"/>
  <c r="D127" i="72"/>
  <c r="B127" i="72"/>
  <c r="C127" i="72"/>
  <c r="G127" i="72"/>
  <c r="H127" i="72"/>
  <c r="B17" i="59" l="1"/>
  <c r="F13" i="41" l="1"/>
  <c r="F3" i="48" l="1"/>
  <c r="E14" i="39" l="1"/>
  <c r="D14" i="39"/>
  <c r="E34" i="39" l="1"/>
  <c r="D34" i="39"/>
  <c r="E23" i="39"/>
  <c r="E25" i="39" s="1"/>
  <c r="E27" i="39" s="1"/>
  <c r="D23" i="39"/>
  <c r="D25" i="39" s="1"/>
  <c r="D27" i="39" s="1"/>
  <c r="C23" i="39"/>
  <c r="C25" i="39" s="1"/>
  <c r="C27" i="39" s="1"/>
  <c r="G13" i="48"/>
  <c r="F13" i="48"/>
  <c r="G7" i="48"/>
  <c r="F7" i="48"/>
  <c r="G21" i="48" l="1"/>
  <c r="F21" i="48"/>
  <c r="I13" i="41"/>
  <c r="I17" i="41" s="1"/>
  <c r="H13" i="41"/>
  <c r="H17" i="41" s="1"/>
  <c r="G13" i="41"/>
  <c r="G17" i="41" s="1"/>
  <c r="F17" i="41"/>
  <c r="E13" i="41"/>
  <c r="E17" i="41" s="1"/>
  <c r="D13" i="41"/>
  <c r="D17" i="41" s="1"/>
  <c r="B13" i="41"/>
  <c r="B17" i="41" s="1"/>
  <c r="C17" i="59" l="1"/>
  <c r="D17" i="59" l="1"/>
  <c r="C36" i="60"/>
  <c r="B36" i="60"/>
  <c r="C31" i="60"/>
  <c r="B31" i="60"/>
  <c r="C23" i="60"/>
  <c r="B23" i="60"/>
  <c r="C13" i="60"/>
  <c r="B13" i="60"/>
  <c r="D12" i="52"/>
  <c r="C24" i="60" l="1"/>
  <c r="C37" i="60" s="1"/>
  <c r="B24" i="60"/>
  <c r="B37" i="60" s="1"/>
  <c r="D13" i="51"/>
  <c r="C13" i="51"/>
  <c r="F14" i="53"/>
  <c r="E14" i="53"/>
  <c r="D14" i="53"/>
  <c r="C14" i="53"/>
  <c r="B14" i="53"/>
  <c r="F9" i="53"/>
  <c r="E9" i="53"/>
  <c r="D9" i="53"/>
  <c r="C9" i="53"/>
  <c r="B9" i="53"/>
  <c r="C6" i="54"/>
  <c r="B6" i="54"/>
  <c r="B16" i="53" l="1"/>
  <c r="D16" i="53"/>
  <c r="F16" i="53"/>
  <c r="C16" i="53"/>
  <c r="E16" i="53"/>
  <c r="E17" i="59"/>
  <c r="C3" i="52" l="1"/>
  <c r="C3" i="56"/>
  <c r="C3" i="51"/>
  <c r="G62" i="7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NAO</author>
  </authors>
  <commentList>
    <comment ref="B57" authorId="0" shapeId="0" xr:uid="{00000000-0006-0000-0300-000001000000}">
      <text>
        <r>
          <rPr>
            <b/>
            <sz val="9"/>
            <color indexed="81"/>
            <rFont val="Tahoma"/>
            <family val="2"/>
          </rPr>
          <t>NAO:</t>
        </r>
        <r>
          <rPr>
            <sz val="9"/>
            <color indexed="81"/>
            <rFont val="Tahoma"/>
            <family val="2"/>
          </rPr>
          <t xml:space="preserve">
-1</t>
        </r>
      </text>
    </comment>
  </commentList>
</comments>
</file>

<file path=xl/sharedStrings.xml><?xml version="1.0" encoding="utf-8"?>
<sst xmlns="http://schemas.openxmlformats.org/spreadsheetml/2006/main" count="3192" uniqueCount="1334">
  <si>
    <t>Ships and Marine Equipment  Maintenance</t>
  </si>
  <si>
    <t>Machines and Instruments  Maintenance</t>
  </si>
  <si>
    <t>Rewarding the Disabled</t>
  </si>
  <si>
    <t>Chapter</t>
  </si>
  <si>
    <t>Descriptions</t>
  </si>
  <si>
    <t>Beginning Balance</t>
  </si>
  <si>
    <t>Amount Received</t>
  </si>
  <si>
    <t>Amount Paid</t>
  </si>
  <si>
    <t>Ending Balance</t>
  </si>
  <si>
    <t xml:space="preserve">Total Local Loans </t>
  </si>
  <si>
    <t>Total (Balance)</t>
  </si>
  <si>
    <t>2- Oil and Gas Revenue</t>
  </si>
  <si>
    <t>Oil &amp; Gas</t>
  </si>
  <si>
    <t>Taxation &amp; Fees</t>
  </si>
  <si>
    <t>Gov. Goods &amp; Services</t>
  </si>
  <si>
    <t>Grants</t>
  </si>
  <si>
    <t>Sale of Capital Assets</t>
  </si>
  <si>
    <t>Fines, Penalties &amp; Mis.</t>
  </si>
  <si>
    <t>Manpower</t>
  </si>
  <si>
    <t>Services</t>
  </si>
  <si>
    <t>Consumables</t>
  </si>
  <si>
    <t>Assets</t>
  </si>
  <si>
    <t>Maintenance</t>
  </si>
  <si>
    <t>Transfers</t>
  </si>
  <si>
    <t>Projects</t>
  </si>
  <si>
    <t>Recurrent Expenditures</t>
  </si>
  <si>
    <t xml:space="preserve">Total </t>
  </si>
  <si>
    <t>Budget</t>
  </si>
  <si>
    <t>Total</t>
  </si>
  <si>
    <t>Description</t>
  </si>
  <si>
    <t>Total Revenue</t>
  </si>
  <si>
    <t>Revenue</t>
  </si>
  <si>
    <t>Total Recurrent Expenditure</t>
  </si>
  <si>
    <t>Total Expenditure</t>
  </si>
  <si>
    <t>Recurrent Expenditure</t>
  </si>
  <si>
    <t>Investments &amp; Gov. Properties</t>
  </si>
  <si>
    <t>Total Carried Forward Budget</t>
  </si>
  <si>
    <t>Budget After Amendment</t>
  </si>
  <si>
    <t>Available Budget</t>
  </si>
  <si>
    <t>Surplus (Exceeding)</t>
  </si>
  <si>
    <t>Ministry of Interior</t>
  </si>
  <si>
    <t>National Security Agency</t>
  </si>
  <si>
    <t>Ministry of Foreign Affairs</t>
  </si>
  <si>
    <t>Ministry Of  Education</t>
  </si>
  <si>
    <t>Ministry of Health</t>
  </si>
  <si>
    <t>National Oil &amp; Gas Authority</t>
  </si>
  <si>
    <t>Civil Service Bureau</t>
  </si>
  <si>
    <t>National Guard</t>
  </si>
  <si>
    <t>Actual</t>
  </si>
  <si>
    <t>BD</t>
  </si>
  <si>
    <t>Revenues</t>
  </si>
  <si>
    <t>Survey &amp; Land Registration Bureau</t>
  </si>
  <si>
    <t>Ministry of Education</t>
  </si>
  <si>
    <t>Sunni Awqaf</t>
  </si>
  <si>
    <t>University of Bahrain</t>
  </si>
  <si>
    <t>Shura Council</t>
  </si>
  <si>
    <t>High Council for Islamic Affairs</t>
  </si>
  <si>
    <t>Economic Development Board</t>
  </si>
  <si>
    <t>Amendment</t>
  </si>
  <si>
    <t>National Audit Court</t>
  </si>
  <si>
    <t>Projects Budget</t>
  </si>
  <si>
    <t>Amendments</t>
  </si>
  <si>
    <t>Kingdom Of Bahrain</t>
  </si>
  <si>
    <t>% Of Spend</t>
  </si>
  <si>
    <t>Projects Expenditures</t>
  </si>
  <si>
    <t>Ministries or Government Authorities</t>
  </si>
  <si>
    <t>Initial Budget</t>
  </si>
  <si>
    <t xml:space="preserve">National Guard </t>
  </si>
  <si>
    <t xml:space="preserve">% Of Spend </t>
  </si>
  <si>
    <t>Initial  Budget</t>
  </si>
  <si>
    <t>% Of Collec.</t>
  </si>
  <si>
    <t>Ministries &amp; Government Authorities</t>
  </si>
  <si>
    <t>Grand Revenue</t>
  </si>
  <si>
    <t>Grand Costs</t>
  </si>
  <si>
    <t>Net Revenue</t>
  </si>
  <si>
    <t xml:space="preserve">Revenue from Bahrain Field and Refinery   </t>
  </si>
  <si>
    <t>Revenue from Abu-Sa'afa Field</t>
  </si>
  <si>
    <t>Gas Revenue</t>
  </si>
  <si>
    <t>Oil Taxation and Fees</t>
  </si>
  <si>
    <t>Net Revenue from Oil and Gas</t>
  </si>
  <si>
    <t>Code</t>
  </si>
  <si>
    <t>Difference</t>
  </si>
  <si>
    <t>Gas Income Tax</t>
  </si>
  <si>
    <t>Petrol Tax</t>
  </si>
  <si>
    <t>Protection of Domestic Industries</t>
  </si>
  <si>
    <t>Commercial Agencies Registration Fees</t>
  </si>
  <si>
    <t>Residence Permit Fees</t>
  </si>
  <si>
    <t>Ownership Registration Fees</t>
  </si>
  <si>
    <t>Ownership Transfer Fees</t>
  </si>
  <si>
    <t>Car Registration Fees</t>
  </si>
  <si>
    <t>Driving License Fees</t>
  </si>
  <si>
    <t>Legal Fees</t>
  </si>
  <si>
    <t>Documentation Fees</t>
  </si>
  <si>
    <t>Gold Assaying Fees</t>
  </si>
  <si>
    <t>Tender Fees</t>
  </si>
  <si>
    <t>Wireless Equipment Fees</t>
  </si>
  <si>
    <t>Application Fees</t>
  </si>
  <si>
    <t>Airport Information Publication</t>
  </si>
  <si>
    <t>Road Accident Treatment Fees</t>
  </si>
  <si>
    <t>Occupational Injury Treatment Fees</t>
  </si>
  <si>
    <t>Post Box Rental</t>
  </si>
  <si>
    <t>Transit Post Fees</t>
  </si>
  <si>
    <t>Franking Machine Sales</t>
  </si>
  <si>
    <t>Customs Stamp - Containers</t>
  </si>
  <si>
    <t>Aeroplane Landing Fees</t>
  </si>
  <si>
    <t>Telephone Usage Charges</t>
  </si>
  <si>
    <t>Driving Instruction Fees</t>
  </si>
  <si>
    <t>Security Guard Income</t>
  </si>
  <si>
    <t>Printing Press Sales</t>
  </si>
  <si>
    <t>Publication Fees</t>
  </si>
  <si>
    <t>Official Forms and Documents Sales</t>
  </si>
  <si>
    <t>Philatelic Office Sales</t>
  </si>
  <si>
    <t>Land Rent</t>
  </si>
  <si>
    <t>Commercial Stores Rents</t>
  </si>
  <si>
    <t>Equipment Rents</t>
  </si>
  <si>
    <t>Fines</t>
  </si>
  <si>
    <t>Compensations</t>
  </si>
  <si>
    <t>Forfeited Trust Monies</t>
  </si>
  <si>
    <t>Recovery of Fixed Expenses</t>
  </si>
  <si>
    <t>Labour and Employees Cost</t>
  </si>
  <si>
    <t>Overtime</t>
  </si>
  <si>
    <t>Social Allowance</t>
  </si>
  <si>
    <t>Other Personal Allowances</t>
  </si>
  <si>
    <t>Training Entitlements</t>
  </si>
  <si>
    <t>Garments for Employees</t>
  </si>
  <si>
    <t>Food for Employees</t>
  </si>
  <si>
    <t>Part-Time Labour</t>
  </si>
  <si>
    <t>Internal Conferences</t>
  </si>
  <si>
    <t>Cost of Guest Entertainment</t>
  </si>
  <si>
    <t>Wireless Instruments</t>
  </si>
  <si>
    <t>Telegram Charges</t>
  </si>
  <si>
    <t>Municipality Fees-Various</t>
  </si>
  <si>
    <t>Land Rental</t>
  </si>
  <si>
    <t>Computer CPU Rental</t>
  </si>
  <si>
    <t>Systems &amp; Application Software Rental</t>
  </si>
  <si>
    <t>Insurance on Vehicles</t>
  </si>
  <si>
    <t>Advertising</t>
  </si>
  <si>
    <t>Subscriptions to Various Organizations</t>
  </si>
  <si>
    <t>Printing</t>
  </si>
  <si>
    <t>Scholarships for Non-Employees</t>
  </si>
  <si>
    <t>Overseas Treatment</t>
  </si>
  <si>
    <t>Gas for Other Purposes</t>
  </si>
  <si>
    <t>Fuel &amp; Oil for Generators</t>
  </si>
  <si>
    <t>Fuel for Heavy Vehicles &amp; Machinery</t>
  </si>
  <si>
    <t>Other Fuel &amp; Oil</t>
  </si>
  <si>
    <t>Computer Stationery</t>
  </si>
  <si>
    <t>Stationery</t>
  </si>
  <si>
    <t>Books</t>
  </si>
  <si>
    <t>Surgical Materials</t>
  </si>
  <si>
    <t>X-Ray Materials</t>
  </si>
  <si>
    <t>Laboratory Materials</t>
  </si>
  <si>
    <t>Aircraft Imprest</t>
  </si>
  <si>
    <t>Other Maintenance</t>
  </si>
  <si>
    <t>Interest on Treasury Bills</t>
  </si>
  <si>
    <t>Grants to Societies</t>
  </si>
  <si>
    <t>Grants to National Clubs</t>
  </si>
  <si>
    <t>Grants to Foreign Bodies</t>
  </si>
  <si>
    <t>Furniture Clearing-In</t>
  </si>
  <si>
    <t>Asset Expense</t>
  </si>
  <si>
    <t xml:space="preserve">Thousand BD </t>
  </si>
  <si>
    <t>Legislation &amp; Legal Opinion Commission</t>
  </si>
  <si>
    <t>Ministry of Housing</t>
  </si>
  <si>
    <t>Customs Affairs</t>
  </si>
  <si>
    <t>-</t>
  </si>
  <si>
    <t>4</t>
  </si>
  <si>
    <t>1</t>
  </si>
  <si>
    <t>Oil Sales - Bahrain Field</t>
  </si>
  <si>
    <t>Future Generations Reserve- Abu-Sa'afa Field</t>
  </si>
  <si>
    <t>2</t>
  </si>
  <si>
    <t>Gas Sales to Electricity Power and Water Station</t>
  </si>
  <si>
    <t>Gas Sales - Alba</t>
  </si>
  <si>
    <t>Gas Sales - Bapco</t>
  </si>
  <si>
    <t>Gas Sales - Banagas</t>
  </si>
  <si>
    <t>Gas Sales - Other Companies</t>
  </si>
  <si>
    <t>3</t>
  </si>
  <si>
    <t>Customs Duty on Essential Trade</t>
  </si>
  <si>
    <t>Customs Duty on Vehicles</t>
  </si>
  <si>
    <t>Customs Duty on Manuf./Unmanuf. Tabacco</t>
  </si>
  <si>
    <t>Customs Duty on Luxury Goods</t>
  </si>
  <si>
    <t>Customs Duty on Yachts</t>
  </si>
  <si>
    <t>General Trade Activities Registration Fees</t>
  </si>
  <si>
    <t>Financial Service Activities Registration Fees</t>
  </si>
  <si>
    <t>Miscellaneous Service Activities Registration Fees</t>
  </si>
  <si>
    <t>Organizing Engineering Professional Practice Fees</t>
  </si>
  <si>
    <t>Passport Fees</t>
  </si>
  <si>
    <t>Visa &amp; NOC Fees</t>
  </si>
  <si>
    <t>Certification of Official Documents Fees</t>
  </si>
  <si>
    <t>Design &amp; Measurement Fees</t>
  </si>
  <si>
    <t>Design &amp; Trademark Fees</t>
  </si>
  <si>
    <t>Trademarks &amp; Commercial Reg. Amend. Fees</t>
  </si>
  <si>
    <t>Entrance Permit Fees</t>
  </si>
  <si>
    <t>Vedio Sales Distribution Rights</t>
  </si>
  <si>
    <t>Ship Arrival and Departure Permit Fees</t>
  </si>
  <si>
    <t>Lawyer &amp; Pilgrim Contractors Permit</t>
  </si>
  <si>
    <t>Hospital Private Room Charges</t>
  </si>
  <si>
    <t>Primary Health Care Charges</t>
  </si>
  <si>
    <t>Special Medical Services Charges</t>
  </si>
  <si>
    <t>Limited Private Practice Charges</t>
  </si>
  <si>
    <t>Out-Patient Charges</t>
  </si>
  <si>
    <t>Medical Commission Fees</t>
  </si>
  <si>
    <t>Pre-employment Medical Examination Fees</t>
  </si>
  <si>
    <t>X-Ray Fees</t>
  </si>
  <si>
    <t>Lab. Fees</t>
  </si>
  <si>
    <t>Operations Fees</t>
  </si>
  <si>
    <t>Maternity Services</t>
  </si>
  <si>
    <t>Stamp Sales</t>
  </si>
  <si>
    <t>Harbor Services Charges</t>
  </si>
  <si>
    <t>Overflying Fees</t>
  </si>
  <si>
    <t>Vehicle Parking Fees</t>
  </si>
  <si>
    <t>Advertisement Sales</t>
  </si>
  <si>
    <t>Subscriptions to Training Programmes</t>
  </si>
  <si>
    <t>Land Survey Charges</t>
  </si>
  <si>
    <t>Issue of Certificate Charges</t>
  </si>
  <si>
    <t>Examination Charges</t>
  </si>
  <si>
    <t>Agricultural Product Sales</t>
  </si>
  <si>
    <t>Animal Product Sale</t>
  </si>
  <si>
    <t>Book Sales</t>
  </si>
  <si>
    <t>Magazines &amp; Newspaper Sales</t>
  </si>
  <si>
    <t>Shares Dividends and Capital Income</t>
  </si>
  <si>
    <t>Interest of Deposits &amp; Bank Accounts</t>
  </si>
  <si>
    <t>Industrial Estates Rent</t>
  </si>
  <si>
    <t>Houses &amp; Building Rents</t>
  </si>
  <si>
    <t>Galleries &amp; Theaters Rents</t>
  </si>
  <si>
    <t>Exhibition Rents</t>
  </si>
  <si>
    <t>Government Concessions</t>
  </si>
  <si>
    <t>5</t>
  </si>
  <si>
    <t>6</t>
  </si>
  <si>
    <t>Income on Sale of Equipment Capital Assets</t>
  </si>
  <si>
    <t>Income on Sale of Materials Capital Assets</t>
  </si>
  <si>
    <t>Income on Sale of Apparatus Capital Assets</t>
  </si>
  <si>
    <t>Income on Sale of Vehicles Capital Assets</t>
  </si>
  <si>
    <t>Income on Sale of Furniture Capital Assets</t>
  </si>
  <si>
    <t>Income on Auction Sales of Capital Assets</t>
  </si>
  <si>
    <t>7</t>
  </si>
  <si>
    <t>Penalties (Delay in Works Execution)</t>
  </si>
  <si>
    <t>Vehicle Towing Fees</t>
  </si>
  <si>
    <t>Traffic Accident &amp; Report Fees</t>
  </si>
  <si>
    <t>Adjustments to Prior Years Results</t>
  </si>
  <si>
    <t>Other Institutions Revenues</t>
  </si>
  <si>
    <t>Unclassified Revenue</t>
  </si>
  <si>
    <t>Additional Budget</t>
  </si>
  <si>
    <t>Contribution to GCC</t>
  </si>
  <si>
    <t>Future Generation Reserve</t>
  </si>
  <si>
    <t>Risk Financing</t>
  </si>
  <si>
    <t>Govt Unemployment Insurance Share</t>
  </si>
  <si>
    <t xml:space="preserve">   AL-Salam Islamic Securities</t>
  </si>
  <si>
    <t xml:space="preserve">   Islamic Leasing Securities</t>
  </si>
  <si>
    <t xml:space="preserve">   Government Local Development Bonds</t>
  </si>
  <si>
    <t xml:space="preserve">   Other Local Loans</t>
  </si>
  <si>
    <t xml:space="preserve">   Development Funds Loans</t>
  </si>
  <si>
    <t xml:space="preserve">   International Islamic Leasing Securities</t>
  </si>
  <si>
    <t xml:space="preserve">   International Government Development Bonds</t>
  </si>
  <si>
    <t>Foreign Loans</t>
  </si>
  <si>
    <t>H.H. Prime Minister Court</t>
  </si>
  <si>
    <t>Ministry of  Housing</t>
  </si>
  <si>
    <t>60011</t>
  </si>
  <si>
    <t>60021</t>
  </si>
  <si>
    <t>61011</t>
  </si>
  <si>
    <t>61021</t>
  </si>
  <si>
    <t>61022</t>
  </si>
  <si>
    <t>61031</t>
  </si>
  <si>
    <t>61032</t>
  </si>
  <si>
    <t>61034</t>
  </si>
  <si>
    <t>61035</t>
  </si>
  <si>
    <t>61036</t>
  </si>
  <si>
    <t>61038</t>
  </si>
  <si>
    <t>61043</t>
  </si>
  <si>
    <t>61044</t>
  </si>
  <si>
    <t>61991</t>
  </si>
  <si>
    <t>61041</t>
  </si>
  <si>
    <t>61042</t>
  </si>
  <si>
    <t>61051</t>
  </si>
  <si>
    <t>62011</t>
  </si>
  <si>
    <t>62021</t>
  </si>
  <si>
    <t>62024</t>
  </si>
  <si>
    <t>64021</t>
  </si>
  <si>
    <t>63011</t>
  </si>
  <si>
    <t>63012</t>
  </si>
  <si>
    <t>63013</t>
  </si>
  <si>
    <t>63014</t>
  </si>
  <si>
    <t>75031</t>
  </si>
  <si>
    <t>75033</t>
  </si>
  <si>
    <t>8</t>
  </si>
  <si>
    <t>65041</t>
  </si>
  <si>
    <t>65042</t>
  </si>
  <si>
    <t>62022</t>
  </si>
  <si>
    <t>62023</t>
  </si>
  <si>
    <t>62031</t>
  </si>
  <si>
    <t>62041</t>
  </si>
  <si>
    <t>62042</t>
  </si>
  <si>
    <t>68021</t>
  </si>
  <si>
    <t>66011</t>
  </si>
  <si>
    <t>66021</t>
  </si>
  <si>
    <t>66032</t>
  </si>
  <si>
    <t>66033</t>
  </si>
  <si>
    <t>67011</t>
  </si>
  <si>
    <t>69011</t>
  </si>
  <si>
    <t>69021</t>
  </si>
  <si>
    <t>69039</t>
  </si>
  <si>
    <t>70011</t>
  </si>
  <si>
    <t>70012</t>
  </si>
  <si>
    <t>70014</t>
  </si>
  <si>
    <t>70021</t>
  </si>
  <si>
    <t>70023</t>
  </si>
  <si>
    <t>70031</t>
  </si>
  <si>
    <t>70032</t>
  </si>
  <si>
    <t>70039</t>
  </si>
  <si>
    <t>65011</t>
  </si>
  <si>
    <t>67029</t>
  </si>
  <si>
    <t>71012</t>
  </si>
  <si>
    <t>71021</t>
  </si>
  <si>
    <t>71031</t>
  </si>
  <si>
    <t>71032</t>
  </si>
  <si>
    <t>72019</t>
  </si>
  <si>
    <t>72021</t>
  </si>
  <si>
    <t>72022</t>
  </si>
  <si>
    <t>72023</t>
  </si>
  <si>
    <t>72024</t>
  </si>
  <si>
    <t>72031</t>
  </si>
  <si>
    <t>65031</t>
  </si>
  <si>
    <t>68011</t>
  </si>
  <si>
    <t>68031</t>
  </si>
  <si>
    <t>73059</t>
  </si>
  <si>
    <t>81991</t>
  </si>
  <si>
    <t>81992</t>
  </si>
  <si>
    <t>99991</t>
  </si>
  <si>
    <t>99993</t>
  </si>
  <si>
    <t>75011</t>
  </si>
  <si>
    <t>75019</t>
  </si>
  <si>
    <t>75021</t>
  </si>
  <si>
    <t>75022</t>
  </si>
  <si>
    <t>75023</t>
  </si>
  <si>
    <t>75024</t>
  </si>
  <si>
    <t>75025</t>
  </si>
  <si>
    <t>75029</t>
  </si>
  <si>
    <t>75032</t>
  </si>
  <si>
    <t>75041</t>
  </si>
  <si>
    <t>75051</t>
  </si>
  <si>
    <t>75991</t>
  </si>
  <si>
    <t>75999</t>
  </si>
  <si>
    <t>99013</t>
  </si>
  <si>
    <t>99042</t>
  </si>
  <si>
    <t>99995</t>
  </si>
  <si>
    <t>74011</t>
  </si>
  <si>
    <t>74012</t>
  </si>
  <si>
    <t>74013</t>
  </si>
  <si>
    <t>74023</t>
  </si>
  <si>
    <t>74991</t>
  </si>
  <si>
    <t>75061</t>
  </si>
  <si>
    <t>75062</t>
  </si>
  <si>
    <t>75063</t>
  </si>
  <si>
    <t>75064</t>
  </si>
  <si>
    <t>75071</t>
  </si>
  <si>
    <t>75073</t>
  </si>
  <si>
    <t>9</t>
  </si>
  <si>
    <t>99994</t>
  </si>
  <si>
    <t>19002</t>
  </si>
  <si>
    <t>19111</t>
  </si>
  <si>
    <t>98011</t>
  </si>
  <si>
    <t>78012</t>
  </si>
  <si>
    <t>78013</t>
  </si>
  <si>
    <t>78021</t>
  </si>
  <si>
    <t>78022</t>
  </si>
  <si>
    <t>78023</t>
  </si>
  <si>
    <t>78024</t>
  </si>
  <si>
    <t>78031</t>
  </si>
  <si>
    <t>78034</t>
  </si>
  <si>
    <t>78041</t>
  </si>
  <si>
    <t>78042</t>
  </si>
  <si>
    <t>78043</t>
  </si>
  <si>
    <t>78051</t>
  </si>
  <si>
    <t>78032</t>
  </si>
  <si>
    <t>78035</t>
  </si>
  <si>
    <t>78036</t>
  </si>
  <si>
    <t>78044</t>
  </si>
  <si>
    <t>78045</t>
  </si>
  <si>
    <t>78046</t>
  </si>
  <si>
    <t>78047</t>
  </si>
  <si>
    <t>78998</t>
  </si>
  <si>
    <t>78999</t>
  </si>
  <si>
    <t>78048</t>
  </si>
  <si>
    <t>78091</t>
  </si>
  <si>
    <t>78092</t>
  </si>
  <si>
    <t>78093</t>
  </si>
  <si>
    <t>78094</t>
  </si>
  <si>
    <t>78111</t>
  </si>
  <si>
    <t>78112</t>
  </si>
  <si>
    <t>81901</t>
  </si>
  <si>
    <t>81902</t>
  </si>
  <si>
    <t>80023</t>
  </si>
  <si>
    <t>80024</t>
  </si>
  <si>
    <t>80025</t>
  </si>
  <si>
    <t>80029</t>
  </si>
  <si>
    <t>80011</t>
  </si>
  <si>
    <t>80012</t>
  </si>
  <si>
    <t>80014</t>
  </si>
  <si>
    <t>80016</t>
  </si>
  <si>
    <t>81031</t>
  </si>
  <si>
    <t>81032</t>
  </si>
  <si>
    <t>81012</t>
  </si>
  <si>
    <t>81013</t>
  </si>
  <si>
    <t>81014</t>
  </si>
  <si>
    <t>81015</t>
  </si>
  <si>
    <t>81017</t>
  </si>
  <si>
    <t>81018</t>
  </si>
  <si>
    <t>81999</t>
  </si>
  <si>
    <t>81021</t>
  </si>
  <si>
    <t>On Call Allowance (Consultant-Doctor)</t>
  </si>
  <si>
    <t>Air Navigation Allowance</t>
  </si>
  <si>
    <t>Housing Cost</t>
  </si>
  <si>
    <t>Other Allowances</t>
  </si>
  <si>
    <t>Expatriate Inducements</t>
  </si>
  <si>
    <t>Recruitment, Termination and Leave Cost</t>
  </si>
  <si>
    <t>Academic Entitlements</t>
  </si>
  <si>
    <t>Travel Costs</t>
  </si>
  <si>
    <t>Govt Pension Share for Bahraini Military Persons</t>
  </si>
  <si>
    <t>Govt Incentives for Non- Bahraini Military Persons</t>
  </si>
  <si>
    <t>Supply of Contract Labor</t>
  </si>
  <si>
    <t>Official Business Visit</t>
  </si>
  <si>
    <t>Internal Sports Tournament</t>
  </si>
  <si>
    <t>External Sports Tournament</t>
  </si>
  <si>
    <t>Telephone Installation and Usage Charges</t>
  </si>
  <si>
    <t>Intercom Equipment</t>
  </si>
  <si>
    <t>Desalinated and Artesian Water Costs</t>
  </si>
  <si>
    <t>Vehicles Including Trucks Rental</t>
  </si>
  <si>
    <t>Tools and Heavy Machinery Rental</t>
  </si>
  <si>
    <t>Instruments and Equipment Rental</t>
  </si>
  <si>
    <t>Transportation and Freight - Various</t>
  </si>
  <si>
    <t>Insurance on Building &amp; Office Assets</t>
  </si>
  <si>
    <t>Insurance on Machinery and Equipment</t>
  </si>
  <si>
    <t>Insurance on Ships and Planes</t>
  </si>
  <si>
    <t>Subscriptions to Papers and Magazines</t>
  </si>
  <si>
    <t>Subscriptions to Exhibitions, Societies and Clubs</t>
  </si>
  <si>
    <t>Subscriptions to Radio, TV &amp; Press Agencies</t>
  </si>
  <si>
    <t>Fees and Commissions</t>
  </si>
  <si>
    <t>Consultation and Research Costs</t>
  </si>
  <si>
    <t>Gas for Laboratories and Office Use</t>
  </si>
  <si>
    <t>Garments and Food for Non-Employees</t>
  </si>
  <si>
    <t>Chemical, Insecticides and Detergents</t>
  </si>
  <si>
    <t>Invoice Price Variance</t>
  </si>
  <si>
    <t>Inventory Write 0n/off</t>
  </si>
  <si>
    <t>Average Cost Adjustment</t>
  </si>
  <si>
    <t>Printing and Photocopying Items</t>
  </si>
  <si>
    <t>Maps and Posters</t>
  </si>
  <si>
    <t>Drugs and Medicines</t>
  </si>
  <si>
    <t>Advertising and Informative Programs</t>
  </si>
  <si>
    <t>Television Programmes</t>
  </si>
  <si>
    <t>Recurrent Asset Additions Clearing In</t>
  </si>
  <si>
    <t>Machines &amp; Equipment-Clearing-In</t>
  </si>
  <si>
    <t>Residential Buildings Maintenance</t>
  </si>
  <si>
    <t>Office Buildings Maintenance</t>
  </si>
  <si>
    <t>Passenger Vehicle Maintenance</t>
  </si>
  <si>
    <t>Trucks &amp; Transport Vehicle Maintenance</t>
  </si>
  <si>
    <t>Special Purpose Vehicles Maintenance</t>
  </si>
  <si>
    <t>Motorcycles and Bicycles Maintenance</t>
  </si>
  <si>
    <t>Aircraft and Related Equipment Maintenance</t>
  </si>
  <si>
    <t>Furniture  Maintenance</t>
  </si>
  <si>
    <t>Heavy Machinery &amp; Tools Maintenance</t>
  </si>
  <si>
    <t>Computer (CPU) Maintenance</t>
  </si>
  <si>
    <t>Television Equipment Maintenance</t>
  </si>
  <si>
    <t>Medical Equipment Maintenance</t>
  </si>
  <si>
    <t>Agricultural Equipment Maintenance</t>
  </si>
  <si>
    <t>Wire and Wireless Equipment Maintenance</t>
  </si>
  <si>
    <t>Air Conditioning and Heating Equipment Maintenance</t>
  </si>
  <si>
    <t>Fire Extinguishing Equipment Maintenance</t>
  </si>
  <si>
    <t>Other Equipment Maintenance</t>
  </si>
  <si>
    <t>Public Water Distribution  Maintenance</t>
  </si>
  <si>
    <t>Water Production Plants  Maintenance</t>
  </si>
  <si>
    <t>Public Power Distribution  Maintenance</t>
  </si>
  <si>
    <t>Power Houses &amp; Sub-Stations  Maintenance</t>
  </si>
  <si>
    <t>Runways Maintenance (Planes) Maintenance</t>
  </si>
  <si>
    <t>Local Transfers Payroll</t>
  </si>
  <si>
    <t>Arab Fund - Economic &amp; Social Development Interest</t>
  </si>
  <si>
    <t>Kuwait Fund for Arab Economic Development Interest</t>
  </si>
  <si>
    <t>Islamic Fund - Interest</t>
  </si>
  <si>
    <t>Other External Loans Interest</t>
  </si>
  <si>
    <t>Interest on Development Bonds</t>
  </si>
  <si>
    <t>AL-Salam Islamic Security Interest</t>
  </si>
  <si>
    <t>Interest on Islamic Leasing Security</t>
  </si>
  <si>
    <t>Grants to Overseas Student Clubs</t>
  </si>
  <si>
    <t>Grants to the General Committee of Bahrain Workers</t>
  </si>
  <si>
    <t>Other Grants</t>
  </si>
  <si>
    <t>Government Entity</t>
  </si>
  <si>
    <t xml:space="preserve">Budget </t>
  </si>
  <si>
    <t xml:space="preserve">Actual </t>
  </si>
  <si>
    <t>Food Support</t>
  </si>
  <si>
    <t>Retentions, Forwarded budgets, and Other Commitments</t>
  </si>
  <si>
    <t>Sale of Assets</t>
  </si>
  <si>
    <t>Loans Received</t>
  </si>
  <si>
    <t>Net Increase/Decrease in Cash</t>
  </si>
  <si>
    <t>Payments</t>
  </si>
  <si>
    <t>Receipts</t>
  </si>
  <si>
    <t>Capital Assets</t>
  </si>
  <si>
    <t>Goods &amp; Services</t>
  </si>
  <si>
    <t>Fines &amp; Mis.</t>
  </si>
  <si>
    <t>Carried Forward Budget from Prior Years</t>
  </si>
  <si>
    <t>Government Entities with Attached &amp; Independent budgets</t>
  </si>
  <si>
    <t>Distributed Dividends (Oil &amp; Gas Holding Co.)</t>
  </si>
  <si>
    <t>Loans Repayment</t>
  </si>
  <si>
    <t>Appendix 3:  Accrued Expenses</t>
  </si>
  <si>
    <t>Appendix 1: Statement of Receipts &amp; Payments</t>
  </si>
  <si>
    <t>Appendix 2: Account Payable</t>
  </si>
  <si>
    <t>Advance payment and payment of payables</t>
  </si>
  <si>
    <t>Sec</t>
  </si>
  <si>
    <t>News and Media Services</t>
  </si>
  <si>
    <t>Itm</t>
  </si>
  <si>
    <t>61012</t>
  </si>
  <si>
    <t>Standard of Living Improvement</t>
  </si>
  <si>
    <t>69026</t>
  </si>
  <si>
    <t>72025</t>
  </si>
  <si>
    <t>Other Subscriptions</t>
  </si>
  <si>
    <t>75035</t>
  </si>
  <si>
    <t>Food for Non-Employees (non-stock)</t>
  </si>
  <si>
    <t>75042</t>
  </si>
  <si>
    <t>Chemicals,Insecticides and Detergents (non-stock</t>
  </si>
  <si>
    <t>75065</t>
  </si>
  <si>
    <t>75066</t>
  </si>
  <si>
    <t>75067</t>
  </si>
  <si>
    <t>75068</t>
  </si>
  <si>
    <t>78017</t>
  </si>
  <si>
    <t>Office Building Maintenance (non-stock)</t>
  </si>
  <si>
    <t>78037</t>
  </si>
  <si>
    <t>Medical Equipment Maintenance (non-stock</t>
  </si>
  <si>
    <t>80017</t>
  </si>
  <si>
    <t>81019</t>
  </si>
  <si>
    <t>Ac</t>
  </si>
  <si>
    <t>Ch</t>
  </si>
  <si>
    <t>Amounts received for the benefit of others</t>
  </si>
  <si>
    <t>Social Security Fund</t>
  </si>
  <si>
    <t>Incentives for Non-Employees</t>
  </si>
  <si>
    <t>Budget Surplus</t>
  </si>
  <si>
    <t>Min. of State for Shura Council &amp; Rep. Council Aff.</t>
  </si>
  <si>
    <t>Investments &amp; Properties</t>
  </si>
  <si>
    <t>High Council for Environment</t>
  </si>
  <si>
    <t>Grants &amp; Repayment of Loan Interests</t>
  </si>
  <si>
    <t>Grants &amp; Repayment of Loan Interest</t>
  </si>
  <si>
    <t>Appendix 4:  Encumbrances By Chapters</t>
  </si>
  <si>
    <t>Appendix 5: Loans</t>
  </si>
  <si>
    <t xml:space="preserve"> Government Entity</t>
  </si>
  <si>
    <t>Appendix 6: Credit Facilities</t>
  </si>
  <si>
    <t>Untilized Credit Facilities at the end of the year</t>
  </si>
  <si>
    <t>Utilized Credit</t>
  </si>
  <si>
    <t>Available Credit Facilities</t>
  </si>
  <si>
    <t>Office of The First Deputy Prime Minister</t>
  </si>
  <si>
    <t>Supreme Judicial Council</t>
  </si>
  <si>
    <t>Social Insurance Organization</t>
  </si>
  <si>
    <t>`</t>
  </si>
  <si>
    <t>61039</t>
  </si>
  <si>
    <t>Nursing Allowance</t>
  </si>
  <si>
    <t>63015</t>
  </si>
  <si>
    <t>Purchasing Virtual Years Of Service</t>
  </si>
  <si>
    <t>66041</t>
  </si>
  <si>
    <t>IT -Licenses Support -Operating Systems</t>
  </si>
  <si>
    <t>66042</t>
  </si>
  <si>
    <t>IT -Licenses Support -Business Software</t>
  </si>
  <si>
    <t>66043</t>
  </si>
  <si>
    <t>IT -Licenses Support -Productivity Software</t>
  </si>
  <si>
    <t>66046</t>
  </si>
  <si>
    <t>66047</t>
  </si>
  <si>
    <t>70025</t>
  </si>
  <si>
    <t>IT- Operational Services – Rent/Lease Agreements</t>
  </si>
  <si>
    <t>68012</t>
  </si>
  <si>
    <t>Presents for Non- Employees</t>
  </si>
  <si>
    <t>99043</t>
  </si>
  <si>
    <t>Stock Adjustment</t>
  </si>
  <si>
    <t>19201</t>
  </si>
  <si>
    <t>IT- Hardware Acquisition- Communication</t>
  </si>
  <si>
    <t>19202</t>
  </si>
  <si>
    <t>IT- Hardware Acquisition - Server</t>
  </si>
  <si>
    <t>19203</t>
  </si>
  <si>
    <t>IT- Hardware Acquisition - Storage</t>
  </si>
  <si>
    <t>19204</t>
  </si>
  <si>
    <t>19205</t>
  </si>
  <si>
    <t>IT- Hardware Acquisition - Productivity</t>
  </si>
  <si>
    <t>19206</t>
  </si>
  <si>
    <t>19208</t>
  </si>
  <si>
    <t>19209</t>
  </si>
  <si>
    <t>19212</t>
  </si>
  <si>
    <t>IT- License Acquisition - Security Software</t>
  </si>
  <si>
    <t>98012</t>
  </si>
  <si>
    <t>19051</t>
  </si>
  <si>
    <t>Television &amp; Broadcasting Equipments</t>
  </si>
  <si>
    <t>19052</t>
  </si>
  <si>
    <t>Office's Equipments</t>
  </si>
  <si>
    <t>19053</t>
  </si>
  <si>
    <t>Agriculture Equipments</t>
  </si>
  <si>
    <t>19054</t>
  </si>
  <si>
    <t>Fire Extinguishing Equipments - Clearing-In</t>
  </si>
  <si>
    <t>19055</t>
  </si>
  <si>
    <t>Air Conditioning &amp; Heating Equipments Clearing-In</t>
  </si>
  <si>
    <t>19056</t>
  </si>
  <si>
    <t>Medical Equipments Clearing-In</t>
  </si>
  <si>
    <t>19057</t>
  </si>
  <si>
    <t>19058</t>
  </si>
  <si>
    <t>Wireless Equipment Clearing-In</t>
  </si>
  <si>
    <t>19062</t>
  </si>
  <si>
    <t>Education Equipment</t>
  </si>
  <si>
    <t>19063</t>
  </si>
  <si>
    <t>Electrical Equipment</t>
  </si>
  <si>
    <t>19064</t>
  </si>
  <si>
    <t>Machinery Equipment</t>
  </si>
  <si>
    <t>19065</t>
  </si>
  <si>
    <t>Sports Equipment</t>
  </si>
  <si>
    <t>19066</t>
  </si>
  <si>
    <t>Other Equipment</t>
  </si>
  <si>
    <t>78055</t>
  </si>
  <si>
    <t>78205</t>
  </si>
  <si>
    <t>IT- Maintenance - Productivity Hardware</t>
  </si>
  <si>
    <t>Pharmaceutical Products Licenses &amp; Fees</t>
  </si>
  <si>
    <t>Health Facilities Licenses &amp; Fees</t>
  </si>
  <si>
    <t>Health Professions Licenses &amp; Fees</t>
  </si>
  <si>
    <t>Departure Fees</t>
  </si>
  <si>
    <t>Container Handling &amp; Storage Charges</t>
  </si>
  <si>
    <t>Port Operation Charges</t>
  </si>
  <si>
    <t>Actual Expenditure</t>
  </si>
  <si>
    <t>Miscellaneous Commitments</t>
  </si>
  <si>
    <t>Alimony Fund</t>
  </si>
  <si>
    <t>Carried Forward Budget From Previous Years</t>
  </si>
  <si>
    <t>Min. of State for Shura &amp; Rep. Council Affairs</t>
  </si>
  <si>
    <t>Interest on Loans and Securities</t>
  </si>
  <si>
    <t>61033</t>
  </si>
  <si>
    <t>66034</t>
  </si>
  <si>
    <t>Internet Installation &amp; Usage Charges</t>
  </si>
  <si>
    <t>66044</t>
  </si>
  <si>
    <t>66045</t>
  </si>
  <si>
    <t>IT - Licenses Support - Database Software</t>
  </si>
  <si>
    <t>66048</t>
  </si>
  <si>
    <t>66049</t>
  </si>
  <si>
    <t>IT- Operational Service – Change Management</t>
  </si>
  <si>
    <t>99998</t>
  </si>
  <si>
    <t>IT-Expence Consumbles</t>
  </si>
  <si>
    <t>19023</t>
  </si>
  <si>
    <t>Trucks &amp; Transport Vehicles</t>
  </si>
  <si>
    <t>19024</t>
  </si>
  <si>
    <t>19026</t>
  </si>
  <si>
    <t>Motorcycles &amp; Bicycles</t>
  </si>
  <si>
    <t>19207</t>
  </si>
  <si>
    <t>IT- License Acquisition - Business Software</t>
  </si>
  <si>
    <t>19211</t>
  </si>
  <si>
    <t>19213</t>
  </si>
  <si>
    <t>19214</t>
  </si>
  <si>
    <t>19061</t>
  </si>
  <si>
    <t>Catering Equipment</t>
  </si>
  <si>
    <t>78056</t>
  </si>
  <si>
    <t>78201</t>
  </si>
  <si>
    <t>78202</t>
  </si>
  <si>
    <t>IT- Maintenance - Server Hardware</t>
  </si>
  <si>
    <t>78203</t>
  </si>
  <si>
    <t>IT- Maintenance - Storage Hardware</t>
  </si>
  <si>
    <t>78204</t>
  </si>
  <si>
    <t>IT- Maintenance - Security Hardware</t>
  </si>
  <si>
    <t>78206</t>
  </si>
  <si>
    <t>78215</t>
  </si>
  <si>
    <t>Other IT -Equipment Maintenance</t>
  </si>
  <si>
    <t>80035</t>
  </si>
  <si>
    <t>Interest Int.L Bond-2044</t>
  </si>
  <si>
    <t>Parcel &amp; Postal Fees</t>
  </si>
  <si>
    <t>Other Product Sales</t>
  </si>
  <si>
    <t>Ministry of Transportation and Communication</t>
  </si>
  <si>
    <t>Consolidated Revenue/Expenditure Statement</t>
  </si>
  <si>
    <t>Other</t>
  </si>
  <si>
    <t>Administrative Body in the Public Prosecution</t>
  </si>
  <si>
    <t>Supreme Council Of Health</t>
  </si>
  <si>
    <t>E-Services Fees</t>
  </si>
  <si>
    <t>Bahrain Polytechnic Revenues</t>
  </si>
  <si>
    <t>19022</t>
  </si>
  <si>
    <t>Passenger Vehicles</t>
  </si>
  <si>
    <t>19059</t>
  </si>
  <si>
    <t>80043</t>
  </si>
  <si>
    <t>81023</t>
  </si>
  <si>
    <t>81024</t>
  </si>
  <si>
    <t>Office of the Minister of Cabinet Affairs</t>
  </si>
  <si>
    <t>Ministry of Commerce &amp; Industry &amp; Tourism</t>
  </si>
  <si>
    <t>Bahrain Authority for Culture and Antiquities</t>
  </si>
  <si>
    <t>Ministry of Industry &amp; Commerce &amp; Tourism</t>
  </si>
  <si>
    <t>Recurrent Expenditure Budget</t>
  </si>
  <si>
    <t>Carried Forward Budget</t>
  </si>
  <si>
    <t>Rashid Equestrian &amp; Horseracing Club</t>
  </si>
  <si>
    <t>H.H Prime Minister Court</t>
  </si>
  <si>
    <t>Offices of the H.H. Prime Minister's Deputies</t>
  </si>
  <si>
    <t>Offices of the H.H. Prime Minister's Advisors</t>
  </si>
  <si>
    <t>Min. of  works &amp; Muni. Aff. &amp; Urban Planning-Works</t>
  </si>
  <si>
    <t>Min. of  works &amp; Muni. Aff. &amp; Urban Plan.-Gnrl Admin.</t>
  </si>
  <si>
    <t>Tender Board</t>
  </si>
  <si>
    <t>Supreme Council Of  Health</t>
  </si>
  <si>
    <t>Administrative Body of the Public Prosecution</t>
  </si>
  <si>
    <t>General Secretariat of the Cabinet</t>
  </si>
  <si>
    <t>Min. of Justice &amp; Islamic Aff. &amp; Awqaf (Islamic Aff.)</t>
  </si>
  <si>
    <t>Ministry of  Education</t>
  </si>
  <si>
    <t>The Supreme Council for Environment</t>
  </si>
  <si>
    <t>Min. of Works and Mun. Aff. and Urban Plan.-Works</t>
  </si>
  <si>
    <t>Government Aids</t>
  </si>
  <si>
    <t>Offices of the Prime Minister's Deputies</t>
  </si>
  <si>
    <t>Offices of the Prime Minister's Advisors</t>
  </si>
  <si>
    <t>Ministry of Transportation &amp; Communication</t>
  </si>
  <si>
    <t>Min. of Justice &amp; Islam. Aff. &amp; Awqaf -Islamic. Aff</t>
  </si>
  <si>
    <t xml:space="preserve">General Sec. of the High Counsil of Youth &amp; Sport </t>
  </si>
  <si>
    <t>Min. of  works &amp; Muni. Aff. &amp; Urban Plan.-Gnrl Adm.</t>
  </si>
  <si>
    <t>Government's Share and Contribution in the Social System</t>
  </si>
  <si>
    <t>Government's Share in the Unemployment Insurance Program</t>
  </si>
  <si>
    <t>Min. of  works &amp; Muni. Aff. &amp; Urban Plan.-Works</t>
  </si>
  <si>
    <t>Min. of Justice &amp; Islamic Affairs &amp; Awqaf - Islamic Aff.</t>
  </si>
  <si>
    <t>Inventory Purchases</t>
  </si>
  <si>
    <t>Ministry of Oil</t>
  </si>
  <si>
    <t>National Health Regulatory Authority</t>
  </si>
  <si>
    <t>61013</t>
  </si>
  <si>
    <t>Car Allowance</t>
  </si>
  <si>
    <t>61014</t>
  </si>
  <si>
    <t>Year Employee Bonus</t>
  </si>
  <si>
    <t>61016</t>
  </si>
  <si>
    <t>Acting Allowance</t>
  </si>
  <si>
    <t>61018</t>
  </si>
  <si>
    <t>Government Service Reward</t>
  </si>
  <si>
    <t>71051</t>
  </si>
  <si>
    <t>68013</t>
  </si>
  <si>
    <t>81997</t>
  </si>
  <si>
    <t>Other Miscellaneous Services</t>
  </si>
  <si>
    <t>78311</t>
  </si>
  <si>
    <t>78313</t>
  </si>
  <si>
    <t>78315</t>
  </si>
  <si>
    <t>78322</t>
  </si>
  <si>
    <t>78323</t>
  </si>
  <si>
    <t>78326</t>
  </si>
  <si>
    <t>78328</t>
  </si>
  <si>
    <t>78329</t>
  </si>
  <si>
    <t>78319</t>
  </si>
  <si>
    <t>81011</t>
  </si>
  <si>
    <t>Grants to Under-Privileged Families</t>
  </si>
  <si>
    <t>Air Transport Activities</t>
  </si>
  <si>
    <t>Air Licensing Activities</t>
  </si>
  <si>
    <t>Land Transport Licenses</t>
  </si>
  <si>
    <t>Post Regulatory Licenses</t>
  </si>
  <si>
    <t>Sand Mining License Fees</t>
  </si>
  <si>
    <t>Fees on Private Tobacco Goods</t>
  </si>
  <si>
    <t>Partial Land Subdivision Fees</t>
  </si>
  <si>
    <t>Main Land Subdivision Fees</t>
  </si>
  <si>
    <t>Fees of Sand Extraction &amp; Sale</t>
  </si>
  <si>
    <t>Government Return from Eskan Bank</t>
  </si>
  <si>
    <t>Revenue-Unidentified Customer</t>
  </si>
  <si>
    <t>Revenue-Unapplied Invoice</t>
  </si>
  <si>
    <t>Housing Program Support (Rent Allowance-Reduce of Instalments)</t>
  </si>
  <si>
    <t>Contributions in Regional &amp; International Organizations</t>
  </si>
  <si>
    <t>Support for Low-Income Families</t>
  </si>
  <si>
    <t>Allowance for Improvement of  Standard of Living for Retirees</t>
  </si>
  <si>
    <t>Transport Allowance</t>
  </si>
  <si>
    <t>Communication Allowances</t>
  </si>
  <si>
    <t>Exceptional Achievements Reward</t>
  </si>
  <si>
    <t>Special Work Award</t>
  </si>
  <si>
    <t>Special Allowance</t>
  </si>
  <si>
    <t>Basic Salaries (Including Lump Sum)</t>
  </si>
  <si>
    <t>Miscellaneous Consumables</t>
  </si>
  <si>
    <t>Petty Cash</t>
  </si>
  <si>
    <t>Other Local Transfers</t>
  </si>
  <si>
    <t>International Development Bond</t>
  </si>
  <si>
    <t>Flour</t>
  </si>
  <si>
    <t>Ministry of Labor and Social Development</t>
  </si>
  <si>
    <t>Education and Training Quality Authority</t>
  </si>
  <si>
    <t>Survey and Land Registration Bureau</t>
  </si>
  <si>
    <t xml:space="preserve">Bahrain Institute for Political Development </t>
  </si>
  <si>
    <t xml:space="preserve">Ministry of Labor and Social Dev. </t>
  </si>
  <si>
    <t>61015</t>
  </si>
  <si>
    <t>Judiciary Allowance</t>
  </si>
  <si>
    <t>61017</t>
  </si>
  <si>
    <t>Other Allowance</t>
  </si>
  <si>
    <t>DISCIPLINE AWARD</t>
  </si>
  <si>
    <t>61045</t>
  </si>
  <si>
    <t>Air license Allowance</t>
  </si>
  <si>
    <t>68033</t>
  </si>
  <si>
    <t>LMRA Fees.</t>
  </si>
  <si>
    <t>Course Expenses</t>
  </si>
  <si>
    <t>62015</t>
  </si>
  <si>
    <t>62016</t>
  </si>
  <si>
    <t>62017</t>
  </si>
  <si>
    <t>62018</t>
  </si>
  <si>
    <t>IT training programs, conferences and seminars</t>
  </si>
  <si>
    <t>62035</t>
  </si>
  <si>
    <t>62036</t>
  </si>
  <si>
    <t>62037</t>
  </si>
  <si>
    <t>62038</t>
  </si>
  <si>
    <t>Government Share in Pension Scheme - Civil Persons</t>
  </si>
  <si>
    <t>63016</t>
  </si>
  <si>
    <t>Overseas Official Missions</t>
  </si>
  <si>
    <t>Internal Exhibition Costs</t>
  </si>
  <si>
    <t>62032</t>
  </si>
  <si>
    <t>Participation Expenses In External Exhibition</t>
  </si>
  <si>
    <t>62033</t>
  </si>
  <si>
    <t>Internal Events and Celebrations Costs</t>
  </si>
  <si>
    <t>IT- Licenses Support - Secur ity Software</t>
  </si>
  <si>
    <t>IT- Licenses Support - IT Management</t>
  </si>
  <si>
    <t>66050</t>
  </si>
  <si>
    <t>66051</t>
  </si>
  <si>
    <t>IT - Licenses of central HR systems software</t>
  </si>
  <si>
    <t>Postage Charges - Domestic</t>
  </si>
  <si>
    <t>67013</t>
  </si>
  <si>
    <t>Postage Charges - Foreign</t>
  </si>
  <si>
    <t>Arrears of electricity &amp; water consumption</t>
  </si>
  <si>
    <t>69031</t>
  </si>
  <si>
    <t>Operating Lease</t>
  </si>
  <si>
    <t>Financing Lease</t>
  </si>
  <si>
    <t>68015</t>
  </si>
  <si>
    <t>Trainer's Fees</t>
  </si>
  <si>
    <t>68032</t>
  </si>
  <si>
    <t>Audit &amp; Legal Fees</t>
  </si>
  <si>
    <t>73012</t>
  </si>
  <si>
    <t>Design Fees</t>
  </si>
  <si>
    <t>81996</t>
  </si>
  <si>
    <t>81998</t>
  </si>
  <si>
    <t>Treatment in Local Hospitals</t>
  </si>
  <si>
    <t>Other Military Expenses</t>
  </si>
  <si>
    <t>Lubricants</t>
  </si>
  <si>
    <t>Aircraft Expenses</t>
  </si>
  <si>
    <t>Fuel for Ships</t>
  </si>
  <si>
    <t>Utensils and Miscellaneous Light Equipment</t>
  </si>
  <si>
    <t>75081</t>
  </si>
  <si>
    <t>Catering and Related Expenses</t>
  </si>
  <si>
    <t>Drugs and Medicines (non-stock)</t>
  </si>
  <si>
    <t>Surgical Materials (non-stock)</t>
  </si>
  <si>
    <t>X-ray Materials (non-stock)</t>
  </si>
  <si>
    <t>Laboratory Materials (non-stock)</t>
  </si>
  <si>
    <t>IT- Hardware Acquisition - Supporting</t>
  </si>
  <si>
    <t>IT- License Acquisition- Productivity</t>
  </si>
  <si>
    <t>IT- License acquisition - Application Infra</t>
  </si>
  <si>
    <t>IT- License Acquisition - Database</t>
  </si>
  <si>
    <t>IT- License Acquisition - IT Management</t>
  </si>
  <si>
    <t>IT- License Acquisition - Operating</t>
  </si>
  <si>
    <t>Asset Expense Consumble - IT</t>
  </si>
  <si>
    <t>Purchase of Animals</t>
  </si>
  <si>
    <t>78312</t>
  </si>
  <si>
    <t>78314</t>
  </si>
  <si>
    <t>78316</t>
  </si>
  <si>
    <t>78320</t>
  </si>
  <si>
    <t>78321</t>
  </si>
  <si>
    <t>78324</t>
  </si>
  <si>
    <t>78325</t>
  </si>
  <si>
    <t>78327</t>
  </si>
  <si>
    <t>78330</t>
  </si>
  <si>
    <t>78331</t>
  </si>
  <si>
    <t>Operational Services - Maintenance Agreements - IT</t>
  </si>
  <si>
    <t>Operational Services - Repairs - IT</t>
  </si>
  <si>
    <t>IT- Maintenance - Communication</t>
  </si>
  <si>
    <t>78033</t>
  </si>
  <si>
    <t>Broadcasting Equipment Maintenance</t>
  </si>
  <si>
    <t>Photocopiers, Printers and Word Proc Equip Maint</t>
  </si>
  <si>
    <t>Int. Islamic Leasing Sec. Interest</t>
  </si>
  <si>
    <t>Lamb and Beef</t>
  </si>
  <si>
    <t>Reduce Cost of Living for Families</t>
  </si>
  <si>
    <t>Supporting Childhood</t>
  </si>
  <si>
    <t>Supporting Elderly</t>
  </si>
  <si>
    <t>Contractor Pre-Qualification Fees</t>
  </si>
  <si>
    <t>Identity Card Fees</t>
  </si>
  <si>
    <t>CONSUITANCY SERVICES FEES</t>
  </si>
  <si>
    <t>Labour Market Regulatory Authority Fee</t>
  </si>
  <si>
    <t>Commodity Classification Fees</t>
  </si>
  <si>
    <t>Commodity Inspection Fees</t>
  </si>
  <si>
    <t>Customs Insurance Fees</t>
  </si>
  <si>
    <t>Fees on Custom Vehicle Cards</t>
  </si>
  <si>
    <t>Collection Fees For BCCI</t>
  </si>
  <si>
    <t>Handling Fees on King Fahad Causeway</t>
  </si>
  <si>
    <t>Capital Contribution for Infrastructure Fees</t>
  </si>
  <si>
    <t>Public Health Services</t>
  </si>
  <si>
    <t>Courses &amp; Seminar Fees</t>
  </si>
  <si>
    <t>Screen Inspection Fees</t>
  </si>
  <si>
    <t>Government Returns from Mumtalakat Holding Company</t>
  </si>
  <si>
    <t>General Public Services Sector</t>
  </si>
  <si>
    <t>First Deputy Prime Minister</t>
  </si>
  <si>
    <t>Deputy Prime Minister</t>
  </si>
  <si>
    <t>Advisor to the Prime Minister</t>
  </si>
  <si>
    <t>Ministry of Cabinet Affairs</t>
  </si>
  <si>
    <t>General Secretariat Cabinet Affairs</t>
  </si>
  <si>
    <t>Ministry of Shura Council &amp; Representatives Council Affairs</t>
  </si>
  <si>
    <t>Representatives Council</t>
  </si>
  <si>
    <t xml:space="preserve">Contribution to United Nations </t>
  </si>
  <si>
    <t>Contributions to Arab &amp; Islamic Organizations</t>
  </si>
  <si>
    <t>Information &amp; Egovernment Authority</t>
  </si>
  <si>
    <t>National Institution for Human Rights</t>
  </si>
  <si>
    <t xml:space="preserve">Bahrain Institute for Public Administration </t>
  </si>
  <si>
    <t>Ministry of Justice &amp; Islamic Affairs &amp;  Awqaf (Islamic Affairs)</t>
  </si>
  <si>
    <t>Ja'afari Awqaf</t>
  </si>
  <si>
    <t>Bait Al-Qur'an</t>
  </si>
  <si>
    <t>Government Debt Interest</t>
  </si>
  <si>
    <t>Government Grants</t>
  </si>
  <si>
    <t>Other Estimations for Line Ministries &amp; Government Agencies</t>
  </si>
  <si>
    <t>Defence Sector</t>
  </si>
  <si>
    <t>General Commission for the Higher Defence Council</t>
  </si>
  <si>
    <t>Public Order and Safety Sector</t>
  </si>
  <si>
    <t>Governorates</t>
  </si>
  <si>
    <t>Administrative Organization for Public Prosecution</t>
  </si>
  <si>
    <t>Constitutional Court</t>
  </si>
  <si>
    <t>Economic Affairs and Infrastructure Sector</t>
  </si>
  <si>
    <t>Ministry of Industry, Commerce &amp; Tourism</t>
  </si>
  <si>
    <t>Ministry of Labour &amp; Social Development</t>
  </si>
  <si>
    <t>Labour Market Regulatory Authority</t>
  </si>
  <si>
    <t>Ministry of Works, Municipalities Affairs &amp; Urban Planning (Works Affairs)</t>
  </si>
  <si>
    <t>Ministry of Transportation &amp; Telecommunications</t>
  </si>
  <si>
    <t xml:space="preserve">Bahrain International Air Show </t>
  </si>
  <si>
    <t>Bahrain Internet Exchange</t>
  </si>
  <si>
    <t>Bahrain Centre for Strategic, International and Energy Studies</t>
  </si>
  <si>
    <t>Future Generation Reserve Council</t>
  </si>
  <si>
    <t xml:space="preserve">National Authority for Space Sciences </t>
  </si>
  <si>
    <t>Environmental Protection Sector</t>
  </si>
  <si>
    <t>Supreme Council for the Environment</t>
  </si>
  <si>
    <t>Housing and Community Amenities Sector</t>
  </si>
  <si>
    <t>Municipality Councils</t>
  </si>
  <si>
    <t>Health Sector</t>
  </si>
  <si>
    <t>Supreme Council for Health</t>
  </si>
  <si>
    <t>Youth, Culture and Media Sector</t>
  </si>
  <si>
    <t>Ministry of Youth &amp; Sport Affairs</t>
  </si>
  <si>
    <t>General Secretariat for Youth &amp; Sports High Council</t>
  </si>
  <si>
    <t>Rashed Club for Equestrian &amp; Horse Racing</t>
  </si>
  <si>
    <t>Bahrain Authority for Culture &amp; Antiquities</t>
  </si>
  <si>
    <t xml:space="preserve">Isa Cultural Centre  </t>
  </si>
  <si>
    <t>Isa Award for Service to Humanity</t>
  </si>
  <si>
    <t>Ministry of Information Affairs</t>
  </si>
  <si>
    <t>The High Authority of Media &amp; Communication</t>
  </si>
  <si>
    <t>Education Sector</t>
  </si>
  <si>
    <t xml:space="preserve">Education &amp; Training Quality Authority </t>
  </si>
  <si>
    <t>Bahrain Teachers College</t>
  </si>
  <si>
    <t>Bahrain Polytechnic</t>
  </si>
  <si>
    <t>Social Protection Sector</t>
  </si>
  <si>
    <t>Obligations and Subsidies for Retirement Systems</t>
  </si>
  <si>
    <t>Improve the Standard of Living for Retirees Allowance</t>
  </si>
  <si>
    <t>Government Share in Pension Schemes</t>
  </si>
  <si>
    <t>Food Subsidies</t>
  </si>
  <si>
    <t xml:space="preserve">The Government's Share in Unemployment Insurance </t>
  </si>
  <si>
    <t>Housing Programme Support  (Rent  Allowance)</t>
  </si>
  <si>
    <t>Housing Programme Support  (Housing Loans Reduction)</t>
  </si>
  <si>
    <t>Reserve Account(3%)</t>
  </si>
  <si>
    <t>National Social Fund</t>
  </si>
  <si>
    <t>Ministry of  Youth  &amp; Sports Affairs</t>
  </si>
  <si>
    <t xml:space="preserve">Ministry of Information Affairs </t>
  </si>
  <si>
    <t xml:space="preserve">Ministry of  Youth  &amp; Sports Affairs </t>
  </si>
  <si>
    <t xml:space="preserve">Ministry Of Information Affairs </t>
  </si>
  <si>
    <t>H.E. Shaikh Salman bin Khalifa Al-Khalifa</t>
  </si>
  <si>
    <t>Minister of Finance and National Economy</t>
  </si>
  <si>
    <t>Ministry of Finance and National Economy</t>
  </si>
  <si>
    <t>Notes</t>
  </si>
  <si>
    <t>4،3</t>
  </si>
  <si>
    <t>4،3،2</t>
  </si>
  <si>
    <t>8،7،5</t>
  </si>
  <si>
    <t>8،7،6،5،2</t>
  </si>
  <si>
    <t>10،5،2</t>
  </si>
  <si>
    <t>2- Revenues and Expenditures By Ministries &amp; Government Authorities</t>
  </si>
  <si>
    <t>National communication centre</t>
  </si>
  <si>
    <t>Urban Planning &amp; Development Authority</t>
  </si>
  <si>
    <t>Supreme Council Of  Islamic Affairs</t>
  </si>
  <si>
    <t>Informatiom and Egoverment Authority</t>
  </si>
  <si>
    <t>9- Transferred Budget Expenditures</t>
  </si>
  <si>
    <t>10- Projects Expenditures By Ministries &amp; Government Authorities</t>
  </si>
  <si>
    <t xml:space="preserve">Ministry of Labour and Social Development </t>
  </si>
  <si>
    <t>Office of the Minister of Electricity&amp;Water Affairs</t>
  </si>
  <si>
    <t>Transfers (See Note 9)</t>
  </si>
  <si>
    <t>6- Initial Budget, Amendments, and Variation of Recurrent Expenditures</t>
  </si>
  <si>
    <t>Contribution of the Kingdom of Bahrain to the Asian Investment Bank in Infrastructure</t>
  </si>
  <si>
    <t>4- Revenue By Chapter, Section, And Item</t>
  </si>
  <si>
    <t>5- Projects &amp; Recurrent Expenditures  Budget</t>
  </si>
  <si>
    <t>8- Recurrent Expenditures By Chapters, Sections, and Items</t>
  </si>
  <si>
    <t>Customs Duty on Iron and Steel</t>
  </si>
  <si>
    <t>Customs Duty on Reinforced Steel and Iron coils</t>
  </si>
  <si>
    <t>Real estate development licensing Fees</t>
  </si>
  <si>
    <t>Broker Licensing Fees</t>
  </si>
  <si>
    <t>Licensing of Developers Fees</t>
  </si>
  <si>
    <t>Off Plan Sale Unit Registration</t>
  </si>
  <si>
    <t>Agricultural &amp; pesticides licenses &amp; permits fees</t>
  </si>
  <si>
    <t>Environmental Evaluation License Fees</t>
  </si>
  <si>
    <t>Environmental License Fees for Business Activities</t>
  </si>
  <si>
    <t>Chemicals &amp; Radiant Materials License Fees</t>
  </si>
  <si>
    <t>Hazardous Waste License Fees</t>
  </si>
  <si>
    <t>Excise Revenue on Imported Energy Drinks</t>
  </si>
  <si>
    <t>Excise Revenue on Imported Carbonated Drinks</t>
  </si>
  <si>
    <t>Excise Revenue on Imported Electronic Vaporizers</t>
  </si>
  <si>
    <t>Excise Revenue on Imported Tobacco</t>
  </si>
  <si>
    <t>Excise Revenue on Locally Produced Energy Drinks</t>
  </si>
  <si>
    <t>Excise Revenue on Locally Produced Tobacco</t>
  </si>
  <si>
    <t>Tender Advertisement  fees</t>
  </si>
  <si>
    <t>Veterinary &amp; Quarrying Services</t>
  </si>
  <si>
    <t>Fees on underground water usage</t>
  </si>
  <si>
    <t>E-Meeting System Revenues</t>
  </si>
  <si>
    <t>Vehicle Rents</t>
  </si>
  <si>
    <t>Traffic Fines &amp; Contraventions</t>
  </si>
  <si>
    <t>Criminal Fines Fees</t>
  </si>
  <si>
    <t>Prosecution Guarantee Fees</t>
  </si>
  <si>
    <t>Variance of Currencies</t>
  </si>
  <si>
    <t>Commitment Compensation</t>
  </si>
  <si>
    <t>61037</t>
  </si>
  <si>
    <t>School Time Extension Allowance for teachers</t>
  </si>
  <si>
    <t>63017</t>
  </si>
  <si>
    <t>Compensation For Added Service Period</t>
  </si>
  <si>
    <t>62034</t>
  </si>
  <si>
    <t>External Events and Celebrations Costs</t>
  </si>
  <si>
    <t>68022</t>
  </si>
  <si>
    <t>Hajj Mission Organization &amp; Coordination Cost</t>
  </si>
  <si>
    <t>68023</t>
  </si>
  <si>
    <t>Cost of Diplomatic and Protocol Services</t>
  </si>
  <si>
    <t>67031</t>
  </si>
  <si>
    <t>67032</t>
  </si>
  <si>
    <t>Air Navigation Operating Expenses - Contractual</t>
  </si>
  <si>
    <t>71041</t>
  </si>
  <si>
    <t>Contractual - Public Transportation Expences</t>
  </si>
  <si>
    <t>74014</t>
  </si>
  <si>
    <t>Identity Card Issuing Expenses</t>
  </si>
  <si>
    <t>Special Purpose Vehicles and Equipment</t>
  </si>
  <si>
    <t>19049</t>
  </si>
  <si>
    <t>Purchase of Laboratory Equipment</t>
  </si>
  <si>
    <t>19072</t>
  </si>
  <si>
    <t>Purchase of Dogs for Security Purposes</t>
  </si>
  <si>
    <t>78038</t>
  </si>
  <si>
    <t>Laboratory Equipment Maintenance</t>
  </si>
  <si>
    <t>80036</t>
  </si>
  <si>
    <t>Int. Dev. Bonds Interest</t>
  </si>
  <si>
    <t>11-Oil Sales - Abu-Sa'afa Field</t>
  </si>
  <si>
    <t>National Bureau For Revenue</t>
  </si>
  <si>
    <t>The King Hamad Center For Peaceful Coexistence</t>
  </si>
  <si>
    <t>National Bureau of Revenue</t>
  </si>
  <si>
    <t>Suggestion Reward</t>
  </si>
  <si>
    <t>Shift Authorities Allowance</t>
  </si>
  <si>
    <t>Nature of Work Allowance</t>
  </si>
  <si>
    <t>Risk Allowance</t>
  </si>
  <si>
    <t>Diplomatic representation allowance</t>
  </si>
  <si>
    <t>Transfers (Notes No.2)</t>
  </si>
  <si>
    <t>Oil and Gas Fees and Penalties</t>
  </si>
  <si>
    <t>Customs Duty on Boiler Machines</t>
  </si>
  <si>
    <t>Customs Duty on Electrical Machinery and Equipment</t>
  </si>
  <si>
    <t>Fees for Issuing or Renewing Vehicle Inspection Li</t>
  </si>
  <si>
    <t>Lease Contract Fees</t>
  </si>
  <si>
    <t>Health and Medical Veterinary Institutional Regist</t>
  </si>
  <si>
    <t>Application and licensing fees for pearl diving an</t>
  </si>
  <si>
    <t>Annotation of The Off-Plan Sale Project in the Lan</t>
  </si>
  <si>
    <t>Soil Conditioner, Pesticides, &amp; Agricultural Produ</t>
  </si>
  <si>
    <t>Radio frequency services licensing fees</t>
  </si>
  <si>
    <t>Fingerprint Authentication Fees</t>
  </si>
  <si>
    <t>Excise Revenue on Locally Produced Carbonated Drin</t>
  </si>
  <si>
    <t>Value Added Revenue on Imported Goods</t>
  </si>
  <si>
    <t>VAR on Government Services</t>
  </si>
  <si>
    <t>Value added revenue for filing returns from payers</t>
  </si>
  <si>
    <t>Public University Tution Fees for Non-Bahrainis</t>
  </si>
  <si>
    <t>Public University Fees for Bahrainis</t>
  </si>
  <si>
    <t>Spraying of pesticides, &amp; Treatment of means of tr</t>
  </si>
  <si>
    <t xml:space="preserve">Consignments &amp; Agricultural Inspection &amp; Analysis </t>
  </si>
  <si>
    <t>Organizing Conferences, Exhibitions and (Events) F</t>
  </si>
  <si>
    <t>Sale of Paper and other Materials designated for R</t>
  </si>
  <si>
    <t xml:space="preserve">Government returns from Oil &amp; Gas Holding Company
</t>
  </si>
  <si>
    <t>Government returns from Telecommunication Regulato</t>
  </si>
  <si>
    <t>Spending Adjustments from Embassies and Consulates</t>
  </si>
  <si>
    <t>61019</t>
  </si>
  <si>
    <t>61024</t>
  </si>
  <si>
    <t>61025</t>
  </si>
  <si>
    <t>61026</t>
  </si>
  <si>
    <t>Dedicated Govt Practice Allowance (Consultant-Doct</t>
  </si>
  <si>
    <t>61047</t>
  </si>
  <si>
    <t>61048</t>
  </si>
  <si>
    <t>Marital accompaniment allowance - Diplomatic Secto</t>
  </si>
  <si>
    <t>61049</t>
  </si>
  <si>
    <t>Reduced representation allowance - Diplomatic Sect</t>
  </si>
  <si>
    <t>61053</t>
  </si>
  <si>
    <t xml:space="preserve">Administrative training programs, conferences and </t>
  </si>
  <si>
    <t>Academic training programs, conferences and semina</t>
  </si>
  <si>
    <t>Professional training programs, conferences and se</t>
  </si>
  <si>
    <t>Expenses and allowances related to travel in admin</t>
  </si>
  <si>
    <t>Expenses and allowances related to travel in acade</t>
  </si>
  <si>
    <t>Expenses and allowances related to travel in profe</t>
  </si>
  <si>
    <t>Expenses and allowances related to travel in IT tr</t>
  </si>
  <si>
    <t>Subscription to Occupational Injuries for Non-Bahr</t>
  </si>
  <si>
    <t>62043</t>
  </si>
  <si>
    <t>Training Programs and Workshops</t>
  </si>
  <si>
    <t>66035</t>
  </si>
  <si>
    <t>Radio Frequency Service Licensing</t>
  </si>
  <si>
    <t>66036</t>
  </si>
  <si>
    <t>MPLS Installation &amp; Usage Charges</t>
  </si>
  <si>
    <t>66037</t>
  </si>
  <si>
    <t>Cloud Computing Services</t>
  </si>
  <si>
    <t>66038</t>
  </si>
  <si>
    <t>Cloud Computing Professional Services</t>
  </si>
  <si>
    <t>IT -Licenses Support -Application Infrastructure S</t>
  </si>
  <si>
    <t>Supply of Contract Labor - IT - Contractual Servic</t>
  </si>
  <si>
    <t>IT - Licenses of central financial systems softwar</t>
  </si>
  <si>
    <t>66053</t>
  </si>
  <si>
    <t>IT - Licenses Support – Backup Software</t>
  </si>
  <si>
    <t>Electricity Supply and Usage Costs - Direct Deduct</t>
  </si>
  <si>
    <t>Contractual Maintenance – Muharraq Sewage Treatmen</t>
  </si>
  <si>
    <t>69038</t>
  </si>
  <si>
    <t xml:space="preserve">Costs relating to Electricity &amp; Water expenses of </t>
  </si>
  <si>
    <t>70015</t>
  </si>
  <si>
    <t xml:space="preserve">Buildings Rental – Cultural Attaché’ staff out of </t>
  </si>
  <si>
    <t>70033</t>
  </si>
  <si>
    <t>Students Transport Vehicles Rental</t>
  </si>
  <si>
    <t>70038</t>
  </si>
  <si>
    <t>Car Parks Rental</t>
  </si>
  <si>
    <t>Supply of Contract Labor – Cleaning of Buildings</t>
  </si>
  <si>
    <t>65012</t>
  </si>
  <si>
    <t>Cleaning Roads &amp; Bins</t>
  </si>
  <si>
    <t>Managing &amp; Operating Public Transportation - Contr</t>
  </si>
  <si>
    <t>Medical Insurance for staff and Employees In publi</t>
  </si>
  <si>
    <t>72018</t>
  </si>
  <si>
    <t>Promotional Material</t>
  </si>
  <si>
    <t>Board of Directors, Committees &amp; Sub committees Re</t>
  </si>
  <si>
    <t>68014</t>
  </si>
  <si>
    <t>Student Tours Activities</t>
  </si>
  <si>
    <t>68016</t>
  </si>
  <si>
    <t>Pesticide Spraying Services</t>
  </si>
  <si>
    <t>68017</t>
  </si>
  <si>
    <t xml:space="preserve">Incentives for non-employees working in radio and </t>
  </si>
  <si>
    <t>68018</t>
  </si>
  <si>
    <t>Incentives for students of religious institutes</t>
  </si>
  <si>
    <t>68019</t>
  </si>
  <si>
    <t>Rewards for Quran Centers and Seminars</t>
  </si>
  <si>
    <t>68034</t>
  </si>
  <si>
    <t>Professional Licensing Fees</t>
  </si>
  <si>
    <t>81981</t>
  </si>
  <si>
    <t>81982</t>
  </si>
  <si>
    <t>Tickets Costs For Scholarship Students</t>
  </si>
  <si>
    <t>81983</t>
  </si>
  <si>
    <t>Compensation for Judicial Judgments</t>
  </si>
  <si>
    <t>81984</t>
  </si>
  <si>
    <t>Expenses related to analysis and examination of ge</t>
  </si>
  <si>
    <t>81985</t>
  </si>
  <si>
    <t>Incentives for doctor’s residency program</t>
  </si>
  <si>
    <t>81986</t>
  </si>
  <si>
    <t>Incentives for doctor’s internship program</t>
  </si>
  <si>
    <t>Financial Provisions and Grants for Scholarship St</t>
  </si>
  <si>
    <t>Decorating Materials for Special Occasions Nationa</t>
  </si>
  <si>
    <t>99012</t>
  </si>
  <si>
    <t>Rate Variance Gain/Loss</t>
  </si>
  <si>
    <t>99014</t>
  </si>
  <si>
    <t>Metal Plating</t>
  </si>
  <si>
    <t>99016</t>
  </si>
  <si>
    <t>End of Government Service Reward  Gifts</t>
  </si>
  <si>
    <t>99017</t>
  </si>
  <si>
    <t>Cost of Supplying Mineral Water</t>
  </si>
  <si>
    <t>99018</t>
  </si>
  <si>
    <t>Cost of Supplying Sweet Water for Irrigation</t>
  </si>
  <si>
    <t>99019</t>
  </si>
  <si>
    <t>Cost of Purchasing Animals Feed</t>
  </si>
  <si>
    <t>74024</t>
  </si>
  <si>
    <t>Learning Materials</t>
  </si>
  <si>
    <t>19215</t>
  </si>
  <si>
    <t>IT - Licenses Acquisition – Backup Software</t>
  </si>
  <si>
    <t>19069</t>
  </si>
  <si>
    <t>Learning Materials Clearing-In</t>
  </si>
  <si>
    <t>19081</t>
  </si>
  <si>
    <t>Buildings and Construction</t>
  </si>
  <si>
    <t>19082</t>
  </si>
  <si>
    <t>Purchase of Administrative Buildings abroad</t>
  </si>
  <si>
    <t>19083</t>
  </si>
  <si>
    <t>Purchase of Residential Buildings abroad</t>
  </si>
  <si>
    <t xml:space="preserve">Contractual Building Maint - Office &amp; Residential </t>
  </si>
  <si>
    <t xml:space="preserve">Contractual Building Maint - Other Building Maint </t>
  </si>
  <si>
    <t>78317</t>
  </si>
  <si>
    <t>Non-Contractual Building Maint - Other Building Ma</t>
  </si>
  <si>
    <t>Supply of Contract Labor - Contractual Work - Main</t>
  </si>
  <si>
    <t>Non-Contractual Building Maint - Office &amp; Resident</t>
  </si>
  <si>
    <t>78334</t>
  </si>
  <si>
    <t>IT- Maintenance - Supporting Infrastructure Hardwa</t>
  </si>
  <si>
    <t>80022</t>
  </si>
  <si>
    <t>Abu Dhabi Fund for Economic Development Interest</t>
  </si>
  <si>
    <t>80034</t>
  </si>
  <si>
    <t>Discount on Bond - Interest</t>
  </si>
  <si>
    <t>Improve the Standard of Living of Retirees Allowan</t>
  </si>
  <si>
    <t>Actual  2020</t>
  </si>
  <si>
    <t>Emeregancy Budget</t>
  </si>
  <si>
    <t>Sustainable Energy Authority</t>
  </si>
  <si>
    <t>Oil Sales - Abu-Sa'afa Field</t>
  </si>
  <si>
    <t>Issuing Security Permission Fees</t>
  </si>
  <si>
    <t>Fast Track Services for  Completion of Audit and I</t>
  </si>
  <si>
    <t>Sale of Special and Semi-Special Vehicle License P</t>
  </si>
  <si>
    <t>Forfeited Value Added Revenue</t>
  </si>
  <si>
    <t>Ambulance Services</t>
  </si>
  <si>
    <t>Issuing Security Reports Fees</t>
  </si>
  <si>
    <t>Sale of Medicines</t>
  </si>
  <si>
    <t>Transfers from Future Generation Fund</t>
  </si>
  <si>
    <t>Accounts under the supervision of the Ministry of Finance and National Economy</t>
  </si>
  <si>
    <t>Account of Carrying Forward Budget</t>
  </si>
  <si>
    <t>Bahrain Bourse</t>
  </si>
  <si>
    <t>Real Estate Regulatory Authority</t>
  </si>
  <si>
    <t>Account of expenses for treating accidents and emergency cases for citizens abroad</t>
  </si>
  <si>
    <t>62044</t>
  </si>
  <si>
    <t>68024</t>
  </si>
  <si>
    <t>68025</t>
  </si>
  <si>
    <t>66052</t>
  </si>
  <si>
    <t>66055</t>
  </si>
  <si>
    <t>66056</t>
  </si>
  <si>
    <t>66057</t>
  </si>
  <si>
    <t>66058</t>
  </si>
  <si>
    <t>66059</t>
  </si>
  <si>
    <t>66061</t>
  </si>
  <si>
    <t>67042</t>
  </si>
  <si>
    <t>69027</t>
  </si>
  <si>
    <t>69032</t>
  </si>
  <si>
    <t>65043</t>
  </si>
  <si>
    <t>65045</t>
  </si>
  <si>
    <t>65046</t>
  </si>
  <si>
    <t>67043</t>
  </si>
  <si>
    <t>73061</t>
  </si>
  <si>
    <t>81987</t>
  </si>
  <si>
    <t>75069</t>
  </si>
  <si>
    <t>19068</t>
  </si>
  <si>
    <t>78335</t>
  </si>
  <si>
    <t>78049</t>
  </si>
  <si>
    <t>88888</t>
  </si>
  <si>
    <t>99999</t>
  </si>
  <si>
    <t>80013</t>
  </si>
  <si>
    <t>Housing Expenses for the Diplomatic personnel appo</t>
  </si>
  <si>
    <t>National Exams</t>
  </si>
  <si>
    <t>Cost related to organizing national events and cel</t>
  </si>
  <si>
    <t>Cost related to organizing and conducting of aware</t>
  </si>
  <si>
    <t>IT - Licenses of Central Hr (Adaa) – Systems Softw</t>
  </si>
  <si>
    <t>IT- Subscriptions – Business Software</t>
  </si>
  <si>
    <t>IT- Subscriptions – Productivity Software</t>
  </si>
  <si>
    <t>IT- Subscriptions – Application Infrastructure Sof</t>
  </si>
  <si>
    <t>IT- Subscriptions – Database Software</t>
  </si>
  <si>
    <t>IT- Subscriptions – Security Software</t>
  </si>
  <si>
    <t>IT- Subscriptions – IT Management Software</t>
  </si>
  <si>
    <t>Contracting costs for customer service centers</t>
  </si>
  <si>
    <t>Electricity Supply and Usage Costs - Indirect Dedu</t>
  </si>
  <si>
    <t>Contractual Maintenance – Madinat Salman Sewage Tr</t>
  </si>
  <si>
    <t xml:space="preserve">Supply of Contract Labor – Guards &amp; Security from </t>
  </si>
  <si>
    <t>Supply of Contract Labor -Administrative Support S</t>
  </si>
  <si>
    <t>Supply of Contract Labor-  Advisory and Legal Serv</t>
  </si>
  <si>
    <t xml:space="preserve">Supply of Contract Labor- Agricultural Work 
</t>
  </si>
  <si>
    <t>Rewards for customer service centers</t>
  </si>
  <si>
    <t>Arbitrators Fees for Postgraduate Studies</t>
  </si>
  <si>
    <t>Tuition fees for Scholarship Students and children</t>
  </si>
  <si>
    <t>Costs of treatment, medicines and veterinary suppl</t>
  </si>
  <si>
    <t>Medical waste Removal and Disposal Expense</t>
  </si>
  <si>
    <t>Library Books - Clearing In</t>
  </si>
  <si>
    <t>Elevators, Escalators &amp; Electrical Doors Maintenan</t>
  </si>
  <si>
    <t>Maintenance of natural and artificial grass in spo</t>
  </si>
  <si>
    <t>Soft landscaping and facilities maintenance in Pub</t>
  </si>
  <si>
    <t>Unforeseen Obligations</t>
  </si>
  <si>
    <t>Unforeseen Obligations - Operational</t>
  </si>
  <si>
    <t>Interest - Others</t>
  </si>
  <si>
    <t>The oil revenues of the Abu Safah field for the year 2019 include an amount representing the sales of December 2018 at a value of 98,498,683 dinars, as the Ministry of Finance and National Economy was recording the oil revenues of the Abu Safah field for the month of December for each year within the revenues of the subsequent fiscal year, due to the delay in receiving the amounts of those revenues.
Starting from the fiscal year 2019, the Ministry of Finance and National Economy modified the mechanism for recording these revenues, as the revenues from oil sales for the Abu Safah field for the month of December received in January of the following year (2020) were included in the revenues of the year in which the sale was made (2019), which was An amount of 140,328,135 dinars.</t>
  </si>
  <si>
    <t>Emergency expenses included under Decree-Law No.(22) of 2020 (Note No.5&amp;16)</t>
  </si>
  <si>
    <t>For The Year Ended 31 December 2021</t>
  </si>
  <si>
    <t>Budget  2021</t>
  </si>
  <si>
    <t>Actual  2021</t>
  </si>
  <si>
    <t>Ministry of Defence (See Note 12)</t>
  </si>
  <si>
    <t>Min. of  Works, Muni. Aff. &amp; Urban Plan.-Works</t>
  </si>
  <si>
    <t>Transfers (See Note 9 &amp;10)</t>
  </si>
  <si>
    <t>Oil &amp; Gas Revenue</t>
  </si>
  <si>
    <t>Min. of Justice &amp; Islamic Aff. &amp; Awqaf</t>
  </si>
  <si>
    <t>National Oncology Center (See Note 12 &amp; 13)</t>
  </si>
  <si>
    <t>Rashid Equestrian &amp; Horse racing Club</t>
  </si>
  <si>
    <t>The General Sports Authority</t>
  </si>
  <si>
    <t>Information and Egoverment Authority</t>
  </si>
  <si>
    <t>Actual 2020</t>
  </si>
  <si>
    <t>National Space Science Agency</t>
  </si>
  <si>
    <t>Ministry of Justice &amp; Islamic Affairs &amp;  Awqaf</t>
  </si>
  <si>
    <t>Ministry of Defence (see note no.12)</t>
  </si>
  <si>
    <t>Electricity &amp; Water Authority (see note 11)</t>
  </si>
  <si>
    <t>National Initiative for Agr. Dev.</t>
  </si>
  <si>
    <t>King Hamad University Hospital (See Note 12&amp;13)</t>
  </si>
  <si>
    <t>Mohammed bin Khalifa Al Khalifa Cardiac Center (See Note 12)</t>
  </si>
  <si>
    <t>National Oncology Center (See Note 12&amp;13)</t>
  </si>
  <si>
    <t>General Sport Authority</t>
  </si>
  <si>
    <t>Abdulla Bin Khalid College For Islamic Studies</t>
  </si>
  <si>
    <t>Min. of Justice &amp; Islam. Aff. &amp; Awqaf</t>
  </si>
  <si>
    <t>Electricity &amp; Water Authority (See Note 11)</t>
  </si>
  <si>
    <t>King Hamad Hospital (See Note 12&amp;13)</t>
  </si>
  <si>
    <t>Ministry of Justice &amp; Islamic Affairs &amp; Awqaf</t>
  </si>
  <si>
    <t>Cash Flow from Operating  Activities</t>
  </si>
  <si>
    <t xml:space="preserve"> Net Cash Flow from Operating  Activities</t>
  </si>
  <si>
    <t xml:space="preserve"> Cash Flow from Investment Activities</t>
  </si>
  <si>
    <t>Net Cash Flow from Investment Activities</t>
  </si>
  <si>
    <t xml:space="preserve"> Net Cash Flow from Financing Activities</t>
  </si>
  <si>
    <t xml:space="preserve"> Cash Flow from Financing Activities</t>
  </si>
  <si>
    <t xml:space="preserve">   Treasury Bills</t>
  </si>
  <si>
    <t>Operating Costs for Securing Strategic Food Stockpiles</t>
  </si>
  <si>
    <t>License for VAT representatives &amp; VAT agents</t>
  </si>
  <si>
    <t>Medical Devices Licenses &amp; Fees</t>
  </si>
  <si>
    <t>Submission of VAT objection</t>
  </si>
  <si>
    <t>Land Minor Subdivision Application Fees</t>
  </si>
  <si>
    <t>Land Rezoning Application Fees</t>
  </si>
  <si>
    <t>Signed &amp; stamped VAT certificate issuance fees</t>
  </si>
  <si>
    <t>Physiotherapy Services</t>
  </si>
  <si>
    <t>VAT Administrative Penalties</t>
  </si>
  <si>
    <t>69028</t>
  </si>
  <si>
    <t>Operating Expenses Related to Services and Laboratory Tests Sent to Private sector</t>
  </si>
  <si>
    <t>Electricity and water costs for members of Missions abroad</t>
  </si>
  <si>
    <t>Subscription Costs with Local and Educational Institutions</t>
  </si>
  <si>
    <t>Supply of Contract Labor - Care of Animals &amp; Wildlife</t>
  </si>
  <si>
    <t>Transfer expenses for the members of missions abroad</t>
  </si>
  <si>
    <t>Travel Tickets for employees in the diplomatic sector.</t>
  </si>
  <si>
    <t>Dedicated Govt Practice Allowance (Consultant-Doctor)</t>
  </si>
  <si>
    <t>Preparation Expenses related to Diplomatic members appointed to official mission abroad</t>
  </si>
  <si>
    <t>Internal Youth Events and Celebrations Costs</t>
  </si>
  <si>
    <t>IT- Subscriptions – Operating Systems</t>
  </si>
  <si>
    <t>IT- Subscriptions – Backup Software</t>
  </si>
  <si>
    <t>Safety, relief, search and rescue systems contracts</t>
  </si>
  <si>
    <t>Commercial registry systems costs</t>
  </si>
  <si>
    <t>Operation and maintenace of the sintiary network Pumping stations</t>
  </si>
  <si>
    <t>Contractual Maintenance - Sewage Tretment Plants</t>
  </si>
  <si>
    <t>Rent of communication, flight information and air traffic control equipment</t>
  </si>
  <si>
    <t>Renting Satellite Space Capacity</t>
  </si>
  <si>
    <t>Cleaning of Sewerage &amp; Storm Water System</t>
  </si>
  <si>
    <t>Cleaning and Maintenance - Traffic Signals</t>
  </si>
  <si>
    <t>Printing Deed Plans</t>
  </si>
  <si>
    <t>Supply of Contract Labor – Guards &amp; Security from the Ministry of Interior</t>
  </si>
  <si>
    <t>Supply of Contract Labor – Engineering and consultancy work</t>
  </si>
  <si>
    <t>Supply of Contract Labor – Drivers for Administrative Affairs</t>
  </si>
  <si>
    <t>Supply of Contract Labor-Accounting and Auditing Consultancy Services</t>
  </si>
  <si>
    <t>Supply of Contract Labor- Advisory and Medical Services</t>
  </si>
  <si>
    <t>Supply of Contract Labor- maintenance of archaeological sites</t>
  </si>
  <si>
    <t>Excavation, surveying and monitoring of archaeological sites</t>
  </si>
  <si>
    <t>Sampling and Measurement Works at Sanitary Facilities</t>
  </si>
  <si>
    <t>Providing satellite broadcasting services</t>
  </si>
  <si>
    <t>Fees for collecting air passage bills</t>
  </si>
  <si>
    <t>Meteorological systems and licenses</t>
  </si>
  <si>
    <t>Gas supply for sewage Plants</t>
  </si>
  <si>
    <t>Supply of Chemicals and Reagents</t>
  </si>
  <si>
    <t>Surgical &amp; Medical Materials - For Private Sector.</t>
  </si>
  <si>
    <t>X-ray materials - for private Sector</t>
  </si>
  <si>
    <t>Educational Programs</t>
  </si>
  <si>
    <t>Ships &amp; Marine Equipments</t>
  </si>
  <si>
    <t>Screening Devices for Precious Stones and Metals</t>
  </si>
  <si>
    <t>Contractual Building Maint - Other Building Maint - Mechanical Works</t>
  </si>
  <si>
    <t>Preventive Maintenance for government Buildings</t>
  </si>
  <si>
    <t>Ambient Air Quality Monitoring Stations Maintenance</t>
  </si>
  <si>
    <t>Maintenance of air navigation systems</t>
  </si>
  <si>
    <t>Transfers to youth centers</t>
  </si>
  <si>
    <t>Transfers to national clubs</t>
  </si>
  <si>
    <t>Corona Virus (Covid-19) Budget (See note 15)</t>
  </si>
  <si>
    <t>International Bank For Reconstruction and Development</t>
  </si>
  <si>
    <t>Office of the Minister of Electricity &amp; Water Affairs</t>
  </si>
  <si>
    <t>14،5</t>
  </si>
  <si>
    <t>Ministry of Works, Municipalities Affairs &amp; Urban Planning (Gnrl Admin.)</t>
  </si>
  <si>
    <t>7- Recurrent Expenditure By Chapters, Ministries and Government Authorities</t>
  </si>
  <si>
    <t>3- Revenue By Chapters, Ministries &amp; Government Authorities</t>
  </si>
  <si>
    <t>Surplus / (Deficit)</t>
  </si>
  <si>
    <t>Mohd Bin Khalifa Al Khalifa Cardiac Center (See Note12)</t>
  </si>
  <si>
    <t xml:space="preserve">General Secretariat of High Counsil of Youth &amp; Sport </t>
  </si>
  <si>
    <r>
      <t xml:space="preserve">Mohd Bin Khalifa Al Khalifa Cardiac Center </t>
    </r>
    <r>
      <rPr>
        <sz val="8"/>
        <color rgb="FF000000"/>
        <rFont val="Times New Roman"/>
        <family val="1"/>
      </rPr>
      <t>(See Note12)</t>
    </r>
  </si>
  <si>
    <t>King Hamad University Hospital (See Note 12 &amp; 13)</t>
  </si>
  <si>
    <t xml:space="preserve">General Secretariat of the High Counsil of Youth&amp;Sport </t>
  </si>
  <si>
    <t>Min. of works &amp; Muni. Aff. &amp; Urban Plan.-Gnrl Admin.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</si>
</sst>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1" formatCode="_(* #,##0_);_(* \(#,##0\);_(* &quot;-&quot;_);_(@_)"/>
    <numFmt numFmtId="43" formatCode="_(* #,##0.00_);_(* \(#,##0.00\);_(* &quot;-&quot;??_);_(@_)"/>
    <numFmt numFmtId="164" formatCode="_-* #,##0_-;_-* #,##0\-;_-* &quot;-&quot;_-;_-@_-"/>
    <numFmt numFmtId="165" formatCode="_(&quot;د.ب.&quot;\ * #,##0.00_);_(&quot;د.ب.&quot;\ * \(#,##0.00\);_(&quot;د.ب.&quot;\ * &quot;-&quot;??_);_(@_)"/>
    <numFmt numFmtId="166" formatCode="#,##0_-;\(#,##0\)"/>
    <numFmt numFmtId="167" formatCode="_(* #,##0_);_(* \(#,##0\);_(* &quot;-&quot;??_);_(@_)"/>
    <numFmt numFmtId="168" formatCode="_(&quot; &quot;* #,##0_);_(&quot; &quot;* \(#,##0\);_(&quot; &quot;* &quot;-&quot;_);_(@_)"/>
    <numFmt numFmtId="169" formatCode="_-* #,##0.00_-;_-* #,##0.00\-;_-* &quot;-&quot;??_-;_-@_-"/>
    <numFmt numFmtId="170" formatCode="_-* #,##0.00\ _k_r_-;\-* #,##0.00\ _k_r_-;_-* &quot;-&quot;??\ _k_r_-;_-@_-"/>
  </numFmts>
  <fonts count="77">
    <font>
      <sz val="10"/>
      <name val="Arial"/>
      <charset val="178"/>
    </font>
    <font>
      <sz val="11"/>
      <color theme="1"/>
      <name val="Calibri"/>
      <family val="2"/>
      <scheme val="minor"/>
    </font>
    <font>
      <sz val="11"/>
      <color theme="1"/>
      <name val="Calibri"/>
      <family val="2"/>
      <scheme val="minor"/>
    </font>
    <font>
      <sz val="10"/>
      <name val="Arial"/>
      <family val="2"/>
    </font>
    <font>
      <sz val="10"/>
      <name val="Arabic Transparent"/>
      <charset val="178"/>
    </font>
    <font>
      <sz val="11"/>
      <name val="Arabic Transparent"/>
      <charset val="178"/>
    </font>
    <font>
      <b/>
      <sz val="12"/>
      <color indexed="18"/>
      <name val="Arabic Transparent"/>
      <charset val="178"/>
    </font>
    <font>
      <sz val="10"/>
      <name val="MS Sans Serif"/>
      <family val="2"/>
      <charset val="178"/>
    </font>
    <font>
      <b/>
      <sz val="10"/>
      <name val="Times New Roman"/>
      <family val="1"/>
    </font>
    <font>
      <sz val="10"/>
      <name val="Times New Roman"/>
      <family val="1"/>
    </font>
    <font>
      <b/>
      <sz val="12"/>
      <name val="Times New Roman"/>
      <family val="1"/>
    </font>
    <font>
      <sz val="12"/>
      <name val="Times New Roman"/>
      <family val="1"/>
    </font>
    <font>
      <b/>
      <sz val="14"/>
      <name val="Times New Roman"/>
      <family val="1"/>
    </font>
    <font>
      <sz val="14"/>
      <name val="Times New Roman"/>
      <family val="1"/>
    </font>
    <font>
      <b/>
      <sz val="16"/>
      <name val="Times New Roman"/>
      <family val="1"/>
    </font>
    <font>
      <sz val="11"/>
      <name val="Times New Roman"/>
      <family val="1"/>
    </font>
    <font>
      <b/>
      <sz val="11"/>
      <name val="Times New Roman"/>
      <family val="1"/>
    </font>
    <font>
      <sz val="8"/>
      <name val="Arial"/>
      <family val="2"/>
    </font>
    <font>
      <b/>
      <sz val="9"/>
      <name val="Times New Roman"/>
      <family val="1"/>
    </font>
    <font>
      <sz val="13"/>
      <name val="Times New Roman"/>
      <family val="1"/>
    </font>
    <font>
      <u/>
      <sz val="14"/>
      <name val="Times New Roman"/>
      <family val="1"/>
    </font>
    <font>
      <sz val="10"/>
      <name val="Arial"/>
      <family val="2"/>
    </font>
    <font>
      <sz val="8"/>
      <color indexed="8"/>
      <name val="Times New Roman"/>
      <family val="1"/>
    </font>
    <font>
      <sz val="11"/>
      <color indexed="18"/>
      <name val="Times New Roman"/>
      <family val="1"/>
    </font>
    <font>
      <u/>
      <sz val="13"/>
      <name val="Times New Roman"/>
      <family val="1"/>
    </font>
    <font>
      <sz val="14"/>
      <color indexed="8"/>
      <name val="Times New Roman"/>
      <family val="1"/>
    </font>
    <font>
      <b/>
      <sz val="9"/>
      <color indexed="8"/>
      <name val="Times New Roman"/>
      <family val="1"/>
    </font>
    <font>
      <sz val="10"/>
      <color indexed="8"/>
      <name val="Arial"/>
      <family val="2"/>
    </font>
    <font>
      <sz val="10"/>
      <color indexed="8"/>
      <name val="Times New Roman"/>
      <family val="1"/>
    </font>
    <font>
      <sz val="11"/>
      <color theme="1"/>
      <name val="Calibri"/>
      <family val="2"/>
      <scheme val="minor"/>
    </font>
    <font>
      <b/>
      <sz val="10"/>
      <color indexed="8"/>
      <name val="Times New Roman"/>
      <family val="1"/>
    </font>
    <font>
      <b/>
      <sz val="8"/>
      <name val="Times New Roman"/>
      <family val="1"/>
    </font>
    <font>
      <sz val="8"/>
      <name val="Times New Roman"/>
      <family val="1"/>
    </font>
    <font>
      <b/>
      <sz val="12"/>
      <name val="Cambria"/>
      <family val="1"/>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indexed="9"/>
      <name val="Arial"/>
      <family val="2"/>
    </font>
    <font>
      <sz val="10"/>
      <color indexed="20"/>
      <name val="Arial"/>
      <family val="2"/>
    </font>
    <font>
      <b/>
      <sz val="10"/>
      <color indexed="52"/>
      <name val="Arial"/>
      <family val="2"/>
    </font>
    <font>
      <b/>
      <sz val="10"/>
      <color indexed="9"/>
      <name val="Arial"/>
      <family val="2"/>
    </font>
    <font>
      <i/>
      <sz val="10"/>
      <color indexed="23"/>
      <name val="Arial"/>
      <family val="2"/>
    </font>
    <font>
      <sz val="10"/>
      <color indexed="17"/>
      <name val="Arial"/>
      <family val="2"/>
    </font>
    <font>
      <b/>
      <sz val="15"/>
      <color indexed="56"/>
      <name val="Arial"/>
      <family val="2"/>
    </font>
    <font>
      <b/>
      <sz val="13"/>
      <color indexed="56"/>
      <name val="Arial"/>
      <family val="2"/>
    </font>
    <font>
      <b/>
      <sz val="11"/>
      <color indexed="56"/>
      <name val="Arial"/>
      <family val="2"/>
    </font>
    <font>
      <sz val="10"/>
      <color indexed="62"/>
      <name val="Arial"/>
      <family val="2"/>
    </font>
    <font>
      <sz val="10"/>
      <color indexed="52"/>
      <name val="Arial"/>
      <family val="2"/>
    </font>
    <font>
      <sz val="10"/>
      <color indexed="60"/>
      <name val="Arial"/>
      <family val="2"/>
    </font>
    <font>
      <b/>
      <sz val="10"/>
      <color indexed="63"/>
      <name val="Arial"/>
      <family val="2"/>
    </font>
    <font>
      <b/>
      <sz val="18"/>
      <color indexed="56"/>
      <name val="Cambria"/>
      <family val="2"/>
    </font>
    <font>
      <b/>
      <sz val="10"/>
      <color indexed="8"/>
      <name val="Arial"/>
      <family val="2"/>
    </font>
    <font>
      <sz val="10"/>
      <color indexed="10"/>
      <name val="Arial"/>
      <family val="2"/>
    </font>
    <font>
      <b/>
      <sz val="18"/>
      <color theme="3"/>
      <name val="Cambria"/>
      <family val="2"/>
      <scheme val="major"/>
    </font>
    <font>
      <sz val="11"/>
      <color rgb="FF000000"/>
      <name val="Calibri"/>
      <family val="2"/>
      <charset val="204"/>
    </font>
    <font>
      <sz val="12"/>
      <color theme="1"/>
      <name val="Arial"/>
      <family val="2"/>
    </font>
    <font>
      <sz val="12"/>
      <color theme="1"/>
      <name val="Calibri"/>
      <family val="2"/>
    </font>
    <font>
      <sz val="11"/>
      <color theme="1"/>
      <name val="Calibri"/>
      <family val="2"/>
      <charset val="186"/>
      <scheme val="minor"/>
    </font>
    <font>
      <sz val="11"/>
      <color theme="1"/>
      <name val="Calibri"/>
      <family val="2"/>
      <charset val="178"/>
      <scheme val="minor"/>
    </font>
    <font>
      <b/>
      <sz val="8"/>
      <color indexed="8"/>
      <name val="Times New Roman"/>
      <family val="1"/>
    </font>
    <font>
      <b/>
      <sz val="9"/>
      <color indexed="81"/>
      <name val="Tahoma"/>
      <family val="2"/>
    </font>
    <font>
      <sz val="9"/>
      <color indexed="81"/>
      <name val="Tahoma"/>
      <family val="2"/>
    </font>
    <font>
      <b/>
      <sz val="10"/>
      <name val="Arial"/>
      <family val="2"/>
    </font>
    <font>
      <sz val="10"/>
      <color indexed="8"/>
      <name val="Arial"/>
      <family val="2"/>
    </font>
    <font>
      <sz val="8"/>
      <color rgb="FF000000"/>
      <name val="Times New Roman"/>
      <family val="1"/>
    </font>
  </fonts>
  <fills count="63">
    <fill>
      <patternFill patternType="none"/>
    </fill>
    <fill>
      <patternFill patternType="gray125"/>
    </fill>
    <fill>
      <patternFill patternType="solid">
        <fgColor indexed="22"/>
        <bgColor indexed="24"/>
      </patternFill>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0.14999847407452621"/>
        <bgColor indexed="8"/>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FFFF00"/>
        <bgColor indexed="64"/>
      </patternFill>
    </fill>
  </fills>
  <borders count="42">
    <border>
      <left/>
      <right/>
      <top/>
      <bottom/>
      <diagonal/>
    </border>
    <border>
      <left/>
      <right/>
      <top style="thick">
        <color indexed="21"/>
      </top>
      <bottom/>
      <diagonal/>
    </border>
    <border>
      <left/>
      <right/>
      <top style="medium">
        <color indexed="64"/>
      </top>
      <bottom/>
      <diagonal/>
    </border>
    <border>
      <left/>
      <right/>
      <top/>
      <bottom style="thin">
        <color indexed="64"/>
      </bottom>
      <diagonal/>
    </border>
    <border>
      <left style="thin">
        <color theme="0"/>
      </left>
      <right style="thin">
        <color theme="0"/>
      </right>
      <top style="thin">
        <color theme="0"/>
      </top>
      <bottom/>
      <diagonal/>
    </border>
    <border>
      <left/>
      <right style="medium">
        <color theme="0"/>
      </right>
      <top/>
      <bottom style="thin">
        <color theme="0"/>
      </bottom>
      <diagonal/>
    </border>
    <border>
      <left/>
      <right/>
      <top/>
      <bottom style="thin">
        <color theme="0"/>
      </bottom>
      <diagonal/>
    </border>
    <border>
      <left style="thin">
        <color theme="0"/>
      </left>
      <right style="thin">
        <color theme="0"/>
      </right>
      <top/>
      <bottom style="thin">
        <color theme="0"/>
      </bottom>
      <diagonal/>
    </border>
    <border>
      <left style="thin">
        <color theme="0"/>
      </left>
      <right/>
      <top/>
      <bottom style="thin">
        <color theme="0"/>
      </bottom>
      <diagonal/>
    </border>
    <border>
      <left/>
      <right style="thin">
        <color theme="0"/>
      </right>
      <top/>
      <bottom style="thin">
        <color theme="0"/>
      </bottom>
      <diagonal/>
    </border>
    <border>
      <left style="thin">
        <color theme="0"/>
      </left>
      <right style="thin">
        <color theme="0"/>
      </right>
      <top/>
      <bottom/>
      <diagonal/>
    </border>
    <border>
      <left/>
      <right style="thin">
        <color theme="0"/>
      </right>
      <top style="thin">
        <color theme="0"/>
      </top>
      <bottom/>
      <diagonal/>
    </border>
    <border>
      <left style="thin">
        <color theme="0"/>
      </left>
      <right/>
      <top/>
      <bottom/>
      <diagonal/>
    </border>
    <border>
      <left/>
      <right style="thin">
        <color theme="0"/>
      </right>
      <top/>
      <bottom/>
      <diagonal/>
    </border>
    <border>
      <left style="thin">
        <color theme="0"/>
      </left>
      <right style="thin">
        <color theme="0"/>
      </right>
      <top/>
      <bottom style="thin">
        <color indexed="64"/>
      </bottom>
      <diagonal/>
    </border>
    <border>
      <left/>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s>
  <cellStyleXfs count="769">
    <xf numFmtId="0" fontId="0" fillId="0" borderId="0"/>
    <xf numFmtId="0" fontId="6" fillId="2" borderId="1" applyNumberFormat="0" applyAlignment="0">
      <alignment horizontal="center" vertical="center"/>
    </xf>
    <xf numFmtId="43" fontId="3" fillId="0" borderId="0" applyFont="0" applyFill="0" applyBorder="0" applyAlignment="0" applyProtection="0"/>
    <xf numFmtId="43" fontId="3"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3" fillId="0" borderId="0" applyFont="0" applyFill="0" applyBorder="0" applyAlignment="0" applyProtection="0"/>
    <xf numFmtId="0" fontId="4" fillId="0" borderId="0" applyNumberFormat="0">
      <alignment horizontal="right"/>
    </xf>
    <xf numFmtId="0" fontId="21" fillId="0" borderId="0"/>
    <xf numFmtId="0" fontId="29" fillId="0" borderId="0"/>
    <xf numFmtId="0" fontId="27" fillId="0" borderId="0"/>
    <xf numFmtId="0" fontId="3" fillId="0" borderId="0"/>
    <xf numFmtId="0" fontId="7"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27" fillId="40" borderId="0" applyNumberFormat="0" applyBorder="0" applyAlignment="0" applyProtection="0"/>
    <xf numFmtId="0" fontId="27" fillId="41" borderId="0" applyNumberFormat="0" applyBorder="0" applyAlignment="0" applyProtection="0"/>
    <xf numFmtId="0" fontId="27" fillId="42" borderId="0" applyNumberFormat="0" applyBorder="0" applyAlignment="0" applyProtection="0"/>
    <xf numFmtId="0" fontId="27" fillId="43" borderId="0" applyNumberFormat="0" applyBorder="0" applyAlignment="0" applyProtection="0"/>
    <xf numFmtId="0" fontId="27" fillId="44" borderId="0" applyNumberFormat="0" applyBorder="0" applyAlignment="0" applyProtection="0"/>
    <xf numFmtId="0" fontId="27" fillId="45" borderId="0" applyNumberFormat="0" applyBorder="0" applyAlignment="0" applyProtection="0"/>
    <xf numFmtId="0" fontId="27" fillId="46" borderId="0" applyNumberFormat="0" applyBorder="0" applyAlignment="0" applyProtection="0"/>
    <xf numFmtId="0" fontId="27" fillId="47" borderId="0" applyNumberFormat="0" applyBorder="0" applyAlignment="0" applyProtection="0"/>
    <xf numFmtId="0" fontId="27" fillId="48" borderId="0" applyNumberFormat="0" applyBorder="0" applyAlignment="0" applyProtection="0"/>
    <xf numFmtId="0" fontId="27" fillId="43" borderId="0" applyNumberFormat="0" applyBorder="0" applyAlignment="0" applyProtection="0"/>
    <xf numFmtId="0" fontId="27" fillId="46" borderId="0" applyNumberFormat="0" applyBorder="0" applyAlignment="0" applyProtection="0"/>
    <xf numFmtId="0" fontId="27" fillId="49" borderId="0" applyNumberFormat="0" applyBorder="0" applyAlignment="0" applyProtection="0"/>
    <xf numFmtId="0" fontId="49" fillId="50" borderId="0" applyNumberFormat="0" applyBorder="0" applyAlignment="0" applyProtection="0"/>
    <xf numFmtId="0" fontId="49" fillId="47" borderId="0" applyNumberFormat="0" applyBorder="0" applyAlignment="0" applyProtection="0"/>
    <xf numFmtId="0" fontId="49" fillId="48" borderId="0" applyNumberFormat="0" applyBorder="0" applyAlignment="0" applyProtection="0"/>
    <xf numFmtId="0" fontId="49" fillId="51" borderId="0" applyNumberFormat="0" applyBorder="0" applyAlignment="0" applyProtection="0"/>
    <xf numFmtId="0" fontId="49" fillId="52" borderId="0" applyNumberFormat="0" applyBorder="0" applyAlignment="0" applyProtection="0"/>
    <xf numFmtId="0" fontId="49" fillId="53" borderId="0" applyNumberFormat="0" applyBorder="0" applyAlignment="0" applyProtection="0"/>
    <xf numFmtId="0" fontId="61" fillId="58" borderId="40" applyNumberFormat="0" applyAlignment="0" applyProtection="0"/>
    <xf numFmtId="0" fontId="49" fillId="54" borderId="0" applyNumberFormat="0" applyBorder="0" applyAlignment="0" applyProtection="0"/>
    <xf numFmtId="0" fontId="49" fillId="55" borderId="0" applyNumberFormat="0" applyBorder="0" applyAlignment="0" applyProtection="0"/>
    <xf numFmtId="0" fontId="49" fillId="56" borderId="0" applyNumberFormat="0" applyBorder="0" applyAlignment="0" applyProtection="0"/>
    <xf numFmtId="0" fontId="49" fillId="51" borderId="0" applyNumberFormat="0" applyBorder="0" applyAlignment="0" applyProtection="0"/>
    <xf numFmtId="0" fontId="49" fillId="52" borderId="0" applyNumberFormat="0" applyBorder="0" applyAlignment="0" applyProtection="0"/>
    <xf numFmtId="0" fontId="49" fillId="57" borderId="0" applyNumberFormat="0" applyBorder="0" applyAlignment="0" applyProtection="0"/>
    <xf numFmtId="0" fontId="50" fillId="41" borderId="0" applyNumberFormat="0" applyBorder="0" applyAlignment="0" applyProtection="0"/>
    <xf numFmtId="0" fontId="51" fillId="58" borderId="25" applyNumberFormat="0" applyAlignment="0" applyProtection="0"/>
    <xf numFmtId="0" fontId="52" fillId="59" borderId="26" applyNumberFormat="0" applyAlignment="0" applyProtection="0"/>
    <xf numFmtId="0" fontId="63" fillId="0" borderId="41" applyNumberFormat="0" applyFill="0" applyAlignment="0" applyProtection="0"/>
    <xf numFmtId="43" fontId="3" fillId="0" borderId="0" applyFont="0" applyFill="0" applyBorder="0" applyAlignment="0" applyProtection="0"/>
    <xf numFmtId="0" fontId="53" fillId="0" borderId="0" applyNumberFormat="0" applyFill="0" applyBorder="0" applyAlignment="0" applyProtection="0"/>
    <xf numFmtId="0" fontId="54" fillId="42" borderId="0" applyNumberFormat="0" applyBorder="0" applyAlignment="0" applyProtection="0"/>
    <xf numFmtId="0" fontId="55" fillId="0" borderId="27" applyNumberFormat="0" applyFill="0" applyAlignment="0" applyProtection="0"/>
    <xf numFmtId="0" fontId="56" fillId="0" borderId="28" applyNumberFormat="0" applyFill="0" applyAlignment="0" applyProtection="0"/>
    <xf numFmtId="0" fontId="57" fillId="0" borderId="29" applyNumberFormat="0" applyFill="0" applyAlignment="0" applyProtection="0"/>
    <xf numFmtId="0" fontId="57" fillId="0" borderId="0" applyNumberFormat="0" applyFill="0" applyBorder="0" applyAlignment="0" applyProtection="0"/>
    <xf numFmtId="0" fontId="58" fillId="45" borderId="25" applyNumberFormat="0" applyAlignment="0" applyProtection="0"/>
    <xf numFmtId="0" fontId="59" fillId="0" borderId="30" applyNumberFormat="0" applyFill="0" applyAlignment="0" applyProtection="0"/>
    <xf numFmtId="0" fontId="60" fillId="60" borderId="0" applyNumberFormat="0" applyBorder="0" applyAlignment="0" applyProtection="0"/>
    <xf numFmtId="0" fontId="3" fillId="0" borderId="0"/>
    <xf numFmtId="0" fontId="3" fillId="61" borderId="31" applyNumberFormat="0" applyFont="0" applyAlignment="0" applyProtection="0"/>
    <xf numFmtId="0" fontId="61" fillId="58" borderId="32" applyNumberFormat="0" applyAlignment="0" applyProtection="0"/>
    <xf numFmtId="0" fontId="62" fillId="0" borderId="0" applyNumberFormat="0" applyFill="0" applyBorder="0" applyAlignment="0" applyProtection="0"/>
    <xf numFmtId="0" fontId="63" fillId="0" borderId="33" applyNumberFormat="0" applyFill="0" applyAlignment="0" applyProtection="0"/>
    <xf numFmtId="0" fontId="64" fillId="0" borderId="0" applyNumberFormat="0" applyFill="0" applyBorder="0" applyAlignment="0" applyProtection="0"/>
    <xf numFmtId="0" fontId="3" fillId="0" borderId="0"/>
    <xf numFmtId="0" fontId="3" fillId="61" borderId="39" applyNumberFormat="0" applyFont="0" applyAlignment="0" applyProtection="0"/>
    <xf numFmtId="0" fontId="2" fillId="0" borderId="0"/>
    <xf numFmtId="0" fontId="65" fillId="0" borderId="0" applyNumberFormat="0" applyFill="0" applyBorder="0" applyAlignment="0" applyProtection="0"/>
    <xf numFmtId="0" fontId="34" fillId="0" borderId="16" applyNumberFormat="0" applyFill="0" applyAlignment="0" applyProtection="0"/>
    <xf numFmtId="0" fontId="35" fillId="0" borderId="17" applyNumberFormat="0" applyFill="0" applyAlignment="0" applyProtection="0"/>
    <xf numFmtId="0" fontId="36" fillId="0" borderId="18" applyNumberFormat="0" applyFill="0" applyAlignment="0" applyProtection="0"/>
    <xf numFmtId="0" fontId="36" fillId="0" borderId="0" applyNumberFormat="0" applyFill="0" applyBorder="0" applyAlignment="0" applyProtection="0"/>
    <xf numFmtId="0" fontId="37" fillId="9" borderId="0" applyNumberFormat="0" applyBorder="0" applyAlignment="0" applyProtection="0"/>
    <xf numFmtId="0" fontId="38" fillId="10" borderId="0" applyNumberFormat="0" applyBorder="0" applyAlignment="0" applyProtection="0"/>
    <xf numFmtId="0" fontId="39" fillId="11" borderId="0" applyNumberFormat="0" applyBorder="0" applyAlignment="0" applyProtection="0"/>
    <xf numFmtId="0" fontId="40" fillId="12" borderId="19" applyNumberFormat="0" applyAlignment="0" applyProtection="0"/>
    <xf numFmtId="0" fontId="41" fillId="13" borderId="20" applyNumberFormat="0" applyAlignment="0" applyProtection="0"/>
    <xf numFmtId="0" fontId="42" fillId="13" borderId="19" applyNumberFormat="0" applyAlignment="0" applyProtection="0"/>
    <xf numFmtId="0" fontId="43" fillId="0" borderId="21" applyNumberFormat="0" applyFill="0" applyAlignment="0" applyProtection="0"/>
    <xf numFmtId="0" fontId="44" fillId="14" borderId="22" applyNumberFormat="0" applyAlignment="0" applyProtection="0"/>
    <xf numFmtId="0" fontId="45" fillId="0" borderId="0" applyNumberFormat="0" applyFill="0" applyBorder="0" applyAlignment="0" applyProtection="0"/>
    <xf numFmtId="0" fontId="2" fillId="15" borderId="23" applyNumberFormat="0" applyFont="0" applyAlignment="0" applyProtection="0"/>
    <xf numFmtId="0" fontId="46" fillId="0" borderId="0" applyNumberFormat="0" applyFill="0" applyBorder="0" applyAlignment="0" applyProtection="0"/>
    <xf numFmtId="0" fontId="47" fillId="0" borderId="24" applyNumberFormat="0" applyFill="0" applyAlignment="0" applyProtection="0"/>
    <xf numFmtId="0" fontId="48"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48" fillId="19" borderId="0" applyNumberFormat="0" applyBorder="0" applyAlignment="0" applyProtection="0"/>
    <xf numFmtId="0" fontId="48" fillId="20"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48" fillId="23" borderId="0" applyNumberFormat="0" applyBorder="0" applyAlignment="0" applyProtection="0"/>
    <xf numFmtId="0" fontId="48" fillId="24"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48" fillId="27" borderId="0" applyNumberFormat="0" applyBorder="0" applyAlignment="0" applyProtection="0"/>
    <xf numFmtId="0" fontId="48" fillId="28"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48" fillId="31" borderId="0" applyNumberFormat="0" applyBorder="0" applyAlignment="0" applyProtection="0"/>
    <xf numFmtId="0" fontId="48"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48" fillId="35" borderId="0" applyNumberFormat="0" applyBorder="0" applyAlignment="0" applyProtection="0"/>
    <xf numFmtId="0" fontId="48"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48" fillId="39" borderId="0" applyNumberFormat="0" applyBorder="0" applyAlignment="0" applyProtection="0"/>
    <xf numFmtId="0" fontId="2" fillId="0" borderId="0"/>
    <xf numFmtId="0" fontId="66" fillId="0" borderId="0"/>
    <xf numFmtId="0" fontId="66" fillId="0" borderId="0"/>
    <xf numFmtId="43" fontId="3" fillId="0" borderId="0" applyNumberFormat="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164" fontId="3" fillId="0" borderId="0" applyFont="0" applyFill="0" applyBorder="0" applyAlignment="0" applyProtection="0"/>
    <xf numFmtId="9" fontId="3" fillId="0" borderId="0" applyFont="0" applyFill="0" applyBorder="0" applyAlignment="0" applyProtection="0"/>
    <xf numFmtId="0" fontId="27" fillId="41" borderId="0" applyNumberFormat="0" applyBorder="0" applyAlignment="0" applyProtection="0"/>
    <xf numFmtId="0" fontId="3" fillId="0" borderId="0"/>
    <xf numFmtId="43" fontId="3" fillId="0" borderId="0" applyFont="0" applyFill="0" applyBorder="0" applyProtection="0"/>
    <xf numFmtId="41" fontId="3" fillId="0" borderId="0" applyFont="0" applyFill="0" applyBorder="0" applyAlignment="0" applyProtection="0"/>
    <xf numFmtId="43" fontId="3" fillId="0" borderId="0" applyFont="0" applyFill="0" applyBorder="0" applyProtection="0"/>
    <xf numFmtId="0" fontId="27" fillId="40" borderId="0" applyNumberFormat="0" applyBorder="0" applyAlignment="0" applyProtection="0"/>
    <xf numFmtId="0" fontId="27" fillId="42" borderId="0" applyNumberFormat="0" applyBorder="0" applyAlignment="0" applyProtection="0"/>
    <xf numFmtId="0" fontId="27" fillId="43" borderId="0" applyNumberFormat="0" applyBorder="0" applyAlignment="0" applyProtection="0"/>
    <xf numFmtId="0" fontId="27" fillId="44" borderId="0" applyNumberFormat="0" applyBorder="0" applyAlignment="0" applyProtection="0"/>
    <xf numFmtId="0" fontId="27" fillId="45" borderId="0" applyNumberFormat="0" applyBorder="0" applyAlignment="0" applyProtection="0"/>
    <xf numFmtId="0" fontId="27" fillId="46" borderId="0" applyNumberFormat="0" applyBorder="0" applyAlignment="0" applyProtection="0"/>
    <xf numFmtId="0" fontId="27" fillId="47" borderId="0" applyNumberFormat="0" applyBorder="0" applyAlignment="0" applyProtection="0"/>
    <xf numFmtId="0" fontId="27" fillId="48" borderId="0" applyNumberFormat="0" applyBorder="0" applyAlignment="0" applyProtection="0"/>
    <xf numFmtId="0" fontId="27" fillId="43" borderId="0" applyNumberFormat="0" applyBorder="0" applyAlignment="0" applyProtection="0"/>
    <xf numFmtId="0" fontId="27" fillId="46" borderId="0" applyNumberFormat="0" applyBorder="0" applyAlignment="0" applyProtection="0"/>
    <xf numFmtId="0" fontId="27" fillId="49" borderId="0" applyNumberFormat="0" applyBorder="0" applyAlignment="0" applyProtection="0"/>
    <xf numFmtId="0" fontId="49" fillId="50" borderId="0" applyNumberFormat="0" applyBorder="0" applyAlignment="0" applyProtection="0"/>
    <xf numFmtId="0" fontId="49" fillId="47" borderId="0" applyNumberFormat="0" applyBorder="0" applyAlignment="0" applyProtection="0"/>
    <xf numFmtId="0" fontId="49" fillId="48" borderId="0" applyNumberFormat="0" applyBorder="0" applyAlignment="0" applyProtection="0"/>
    <xf numFmtId="0" fontId="49" fillId="51" borderId="0" applyNumberFormat="0" applyBorder="0" applyAlignment="0" applyProtection="0"/>
    <xf numFmtId="0" fontId="49" fillId="52" borderId="0" applyNumberFormat="0" applyBorder="0" applyAlignment="0" applyProtection="0"/>
    <xf numFmtId="0" fontId="49" fillId="53" borderId="0" applyNumberFormat="0" applyBorder="0" applyAlignment="0" applyProtection="0"/>
    <xf numFmtId="0" fontId="49" fillId="54" borderId="0" applyNumberFormat="0" applyBorder="0" applyAlignment="0" applyProtection="0"/>
    <xf numFmtId="0" fontId="49" fillId="55" borderId="0" applyNumberFormat="0" applyBorder="0" applyAlignment="0" applyProtection="0"/>
    <xf numFmtId="0" fontId="49" fillId="56" borderId="0" applyNumberFormat="0" applyBorder="0" applyAlignment="0" applyProtection="0"/>
    <xf numFmtId="0" fontId="49" fillId="51" borderId="0" applyNumberFormat="0" applyBorder="0" applyAlignment="0" applyProtection="0"/>
    <xf numFmtId="0" fontId="49" fillId="52" borderId="0" applyNumberFormat="0" applyBorder="0" applyAlignment="0" applyProtection="0"/>
    <xf numFmtId="0" fontId="49" fillId="57" borderId="0" applyNumberFormat="0" applyBorder="0" applyAlignment="0" applyProtection="0"/>
    <xf numFmtId="0" fontId="50" fillId="41" borderId="0" applyNumberFormat="0" applyBorder="0" applyAlignment="0" applyProtection="0"/>
    <xf numFmtId="0" fontId="51" fillId="58" borderId="25" applyNumberFormat="0" applyAlignment="0" applyProtection="0"/>
    <xf numFmtId="0" fontId="52" fillId="59" borderId="26" applyNumberFormat="0" applyAlignment="0" applyProtection="0"/>
    <xf numFmtId="38" fontId="7" fillId="0" borderId="0" applyFont="0" applyFill="0" applyBorder="0" applyAlignment="0" applyProtection="0"/>
    <xf numFmtId="38" fontId="7"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53" fillId="0" borderId="0" applyNumberFormat="0" applyFill="0" applyBorder="0" applyAlignment="0" applyProtection="0"/>
    <xf numFmtId="0" fontId="54" fillId="42" borderId="0" applyNumberFormat="0" applyBorder="0" applyAlignment="0" applyProtection="0"/>
    <xf numFmtId="0" fontId="55" fillId="0" borderId="27" applyNumberFormat="0" applyFill="0" applyAlignment="0" applyProtection="0"/>
    <xf numFmtId="0" fontId="56" fillId="0" borderId="28" applyNumberFormat="0" applyFill="0" applyAlignment="0" applyProtection="0"/>
    <xf numFmtId="0" fontId="57" fillId="0" borderId="29" applyNumberFormat="0" applyFill="0" applyAlignment="0" applyProtection="0"/>
    <xf numFmtId="0" fontId="57" fillId="0" borderId="0" applyNumberFormat="0" applyFill="0" applyBorder="0" applyAlignment="0" applyProtection="0"/>
    <xf numFmtId="0" fontId="58" fillId="45" borderId="25" applyNumberFormat="0" applyAlignment="0" applyProtection="0"/>
    <xf numFmtId="0" fontId="59" fillId="0" borderId="30" applyNumberFormat="0" applyFill="0" applyAlignment="0" applyProtection="0"/>
    <xf numFmtId="0" fontId="60" fillId="60" borderId="0" applyNumberFormat="0" applyBorder="0" applyAlignment="0" applyProtection="0"/>
    <xf numFmtId="0" fontId="7" fillId="0" borderId="0"/>
    <xf numFmtId="0" fontId="3" fillId="0" borderId="0"/>
    <xf numFmtId="0" fontId="3" fillId="0" borderId="0"/>
    <xf numFmtId="0" fontId="3" fillId="0" borderId="0"/>
    <xf numFmtId="0" fontId="67" fillId="0" borderId="0"/>
    <xf numFmtId="0" fontId="2" fillId="0" borderId="0"/>
    <xf numFmtId="0" fontId="67" fillId="0" borderId="0"/>
    <xf numFmtId="0" fontId="67" fillId="0" borderId="0"/>
    <xf numFmtId="0" fontId="67" fillId="0" borderId="0"/>
    <xf numFmtId="0" fontId="67" fillId="0" borderId="0"/>
    <xf numFmtId="0" fontId="67" fillId="0" borderId="0"/>
    <xf numFmtId="0" fontId="2" fillId="0" borderId="0"/>
    <xf numFmtId="0" fontId="68" fillId="0" borderId="0"/>
    <xf numFmtId="0" fontId="3" fillId="61" borderId="31" applyNumberFormat="0" applyFont="0" applyAlignment="0" applyProtection="0"/>
    <xf numFmtId="0" fontId="2" fillId="15" borderId="23" applyNumberFormat="0" applyFont="0" applyAlignment="0" applyProtection="0"/>
    <xf numFmtId="0" fontId="61" fillId="58" borderId="32" applyNumberFormat="0" applyAlignment="0" applyProtection="0"/>
    <xf numFmtId="0" fontId="62" fillId="0" borderId="0" applyNumberFormat="0" applyFill="0" applyBorder="0" applyAlignment="0" applyProtection="0"/>
    <xf numFmtId="0" fontId="63" fillId="0" borderId="33" applyNumberFormat="0" applyFill="0" applyAlignment="0" applyProtection="0"/>
    <xf numFmtId="0" fontId="64" fillId="0" borderId="0" applyNumberFormat="0" applyFill="0" applyBorder="0" applyAlignment="0" applyProtection="0"/>
    <xf numFmtId="43" fontId="3" fillId="0" borderId="0" applyFont="0" applyFill="0" applyBorder="0" applyProtection="0"/>
    <xf numFmtId="43" fontId="3" fillId="0" borderId="0" applyFont="0" applyFill="0" applyBorder="0" applyProtection="0"/>
    <xf numFmtId="43" fontId="3" fillId="0" borderId="0" applyFont="0" applyFill="0" applyBorder="0" applyProtection="0"/>
    <xf numFmtId="43" fontId="3" fillId="0" borderId="0" applyFont="0" applyFill="0" applyBorder="0" applyProtection="0"/>
    <xf numFmtId="0" fontId="2" fillId="0" borderId="0"/>
    <xf numFmtId="0" fontId="3" fillId="61" borderId="31" applyNumberFormat="0" applyFont="0" applyAlignment="0" applyProtection="0"/>
    <xf numFmtId="0" fontId="58" fillId="45" borderId="25" applyNumberFormat="0" applyAlignment="0" applyProtection="0"/>
    <xf numFmtId="0" fontId="51" fillId="58" borderId="25" applyNumberFormat="0" applyAlignment="0" applyProtection="0"/>
    <xf numFmtId="0" fontId="2" fillId="0" borderId="0"/>
    <xf numFmtId="0" fontId="2" fillId="15" borderId="23" applyNumberFormat="0" applyFont="0" applyAlignment="0" applyProtection="0"/>
    <xf numFmtId="0" fontId="61" fillId="58" borderId="32" applyNumberFormat="0" applyAlignment="0" applyProtection="0"/>
    <xf numFmtId="0" fontId="63" fillId="0" borderId="33" applyNumberFormat="0" applyFill="0" applyAlignment="0" applyProtection="0"/>
    <xf numFmtId="0" fontId="69" fillId="0" borderId="0"/>
    <xf numFmtId="170" fontId="69" fillId="0" borderId="0" applyFont="0" applyFill="0" applyBorder="0" applyAlignment="0" applyProtection="0"/>
    <xf numFmtId="0" fontId="70" fillId="0" borderId="0"/>
    <xf numFmtId="9" fontId="69" fillId="0" borderId="0" applyFont="0" applyFill="0" applyBorder="0" applyAlignment="0" applyProtection="0"/>
    <xf numFmtId="170" fontId="69" fillId="0" borderId="0" applyFont="0" applyFill="0" applyBorder="0" applyAlignment="0" applyProtection="0"/>
    <xf numFmtId="43" fontId="3" fillId="0" borderId="0" applyFont="0" applyFill="0" applyBorder="0" applyAlignment="0" applyProtection="0"/>
    <xf numFmtId="0" fontId="2" fillId="0" borderId="0"/>
    <xf numFmtId="43" fontId="3" fillId="0" borderId="0" applyNumberFormat="0" applyFont="0" applyFill="0" applyBorder="0" applyAlignment="0" applyProtection="0"/>
    <xf numFmtId="43" fontId="3" fillId="0" borderId="0" applyNumberFormat="0" applyFont="0" applyFill="0" applyBorder="0" applyAlignment="0" applyProtection="0"/>
    <xf numFmtId="43" fontId="3" fillId="0" borderId="0" applyFont="0" applyFill="0" applyBorder="0" applyProtection="0"/>
    <xf numFmtId="0" fontId="2" fillId="0" borderId="0"/>
    <xf numFmtId="0" fontId="2" fillId="0" borderId="0"/>
    <xf numFmtId="0" fontId="3" fillId="0" borderId="0"/>
    <xf numFmtId="43" fontId="3" fillId="0" borderId="0" applyFont="0" applyFill="0" applyBorder="0" applyProtection="0"/>
    <xf numFmtId="0" fontId="3" fillId="0" borderId="0"/>
    <xf numFmtId="169" fontId="3" fillId="0" borderId="0" applyFont="0" applyFill="0" applyBorder="0" applyAlignment="0" applyProtection="0"/>
    <xf numFmtId="0" fontId="2" fillId="15" borderId="23" applyNumberFormat="0" applyFont="0" applyAlignment="0" applyProtection="0"/>
    <xf numFmtId="9" fontId="7" fillId="0" borderId="0" applyFont="0" applyFill="0" applyBorder="0" applyAlignment="0" applyProtection="0"/>
    <xf numFmtId="43" fontId="3" fillId="0" borderId="0" applyFont="0" applyFill="0" applyBorder="0" applyAlignment="0" applyProtection="0"/>
    <xf numFmtId="0" fontId="61" fillId="58" borderId="32" applyNumberFormat="0" applyAlignment="0" applyProtection="0"/>
    <xf numFmtId="0" fontId="58" fillId="45" borderId="25" applyNumberFormat="0" applyAlignment="0" applyProtection="0"/>
    <xf numFmtId="0" fontId="63" fillId="0" borderId="33" applyNumberFormat="0" applyFill="0" applyAlignment="0" applyProtection="0"/>
    <xf numFmtId="0" fontId="2" fillId="0" borderId="0"/>
    <xf numFmtId="0" fontId="2" fillId="0" borderId="0"/>
    <xf numFmtId="0" fontId="2" fillId="0" borderId="0"/>
    <xf numFmtId="0" fontId="2" fillId="0" borderId="0"/>
    <xf numFmtId="0" fontId="2" fillId="15" borderId="23" applyNumberFormat="0" applyFont="0" applyAlignment="0" applyProtection="0"/>
    <xf numFmtId="43" fontId="3" fillId="0" borderId="0" applyFont="0" applyFill="0" applyBorder="0" applyAlignment="0" applyProtection="0"/>
    <xf numFmtId="43" fontId="3" fillId="0" borderId="0" applyFont="0" applyFill="0" applyBorder="0" applyAlignment="0" applyProtection="0"/>
    <xf numFmtId="0" fontId="63" fillId="0" borderId="33" applyNumberFormat="0" applyFill="0" applyAlignment="0" applyProtection="0"/>
    <xf numFmtId="0" fontId="61" fillId="58" borderId="32" applyNumberFormat="0" applyAlignment="0" applyProtection="0"/>
    <xf numFmtId="0" fontId="51" fillId="58" borderId="25" applyNumberFormat="0" applyAlignment="0" applyProtection="0"/>
    <xf numFmtId="0" fontId="58" fillId="45" borderId="25" applyNumberFormat="0" applyAlignment="0" applyProtection="0"/>
    <xf numFmtId="0" fontId="3" fillId="61" borderId="31" applyNumberFormat="0" applyFont="0" applyAlignment="0" applyProtection="0"/>
    <xf numFmtId="0" fontId="3" fillId="61" borderId="31" applyNumberFormat="0" applyFont="0" applyAlignment="0" applyProtection="0"/>
    <xf numFmtId="0" fontId="58" fillId="45" borderId="25" applyNumberFormat="0" applyAlignment="0" applyProtection="0"/>
    <xf numFmtId="0" fontId="51" fillId="58" borderId="25" applyNumberFormat="0" applyAlignment="0" applyProtection="0"/>
    <xf numFmtId="0" fontId="61" fillId="58" borderId="32" applyNumberFormat="0" applyAlignment="0" applyProtection="0"/>
    <xf numFmtId="0" fontId="63" fillId="0" borderId="33" applyNumberFormat="0" applyFill="0" applyAlignment="0" applyProtection="0"/>
    <xf numFmtId="0" fontId="3" fillId="61" borderId="31" applyNumberFormat="0" applyFont="0" applyAlignment="0" applyProtection="0"/>
    <xf numFmtId="0" fontId="51" fillId="58" borderId="25" applyNumberFormat="0" applyAlignment="0" applyProtection="0"/>
    <xf numFmtId="43" fontId="3" fillId="0" borderId="0" applyFont="0" applyFill="0" applyBorder="0" applyAlignment="0" applyProtection="0"/>
    <xf numFmtId="43" fontId="3" fillId="0" borderId="0" applyFont="0" applyFill="0" applyBorder="0" applyAlignment="0" applyProtection="0"/>
    <xf numFmtId="0" fontId="3" fillId="61" borderId="31" applyNumberFormat="0" applyFont="0" applyAlignment="0" applyProtection="0"/>
    <xf numFmtId="0" fontId="58" fillId="45" borderId="25" applyNumberFormat="0" applyAlignment="0" applyProtection="0"/>
    <xf numFmtId="0" fontId="51" fillId="58" borderId="25" applyNumberFormat="0" applyAlignment="0" applyProtection="0"/>
    <xf numFmtId="0" fontId="61" fillId="58" borderId="32" applyNumberFormat="0" applyAlignment="0" applyProtection="0"/>
    <xf numFmtId="0" fontId="63" fillId="0" borderId="33" applyNumberFormat="0" applyFill="0" applyAlignment="0" applyProtection="0"/>
    <xf numFmtId="0" fontId="63" fillId="0" borderId="33" applyNumberFormat="0" applyFill="0" applyAlignment="0" applyProtection="0"/>
    <xf numFmtId="0" fontId="61" fillId="58" borderId="32" applyNumberFormat="0" applyAlignment="0" applyProtection="0"/>
    <xf numFmtId="0" fontId="51" fillId="58" borderId="25" applyNumberFormat="0" applyAlignment="0" applyProtection="0"/>
    <xf numFmtId="0" fontId="58" fillId="45" borderId="25" applyNumberFormat="0" applyAlignment="0" applyProtection="0"/>
    <xf numFmtId="0" fontId="3" fillId="61" borderId="31" applyNumberFormat="0" applyFont="0" applyAlignment="0" applyProtection="0"/>
    <xf numFmtId="0" fontId="3" fillId="61" borderId="31" applyNumberFormat="0" applyFont="0" applyAlignment="0" applyProtection="0"/>
    <xf numFmtId="0" fontId="58" fillId="45" borderId="25" applyNumberFormat="0" applyAlignment="0" applyProtection="0"/>
    <xf numFmtId="0" fontId="51" fillId="58" borderId="25" applyNumberFormat="0" applyAlignment="0" applyProtection="0"/>
    <xf numFmtId="0" fontId="61" fillId="58" borderId="32" applyNumberFormat="0" applyAlignment="0" applyProtection="0"/>
    <xf numFmtId="0" fontId="63" fillId="0" borderId="33" applyNumberFormat="0" applyFill="0" applyAlignment="0" applyProtection="0"/>
    <xf numFmtId="0" fontId="3" fillId="61" borderId="31" applyNumberFormat="0" applyFont="0" applyAlignment="0" applyProtection="0"/>
    <xf numFmtId="0" fontId="58" fillId="45" borderId="25" applyNumberFormat="0" applyAlignment="0" applyProtection="0"/>
    <xf numFmtId="0" fontId="51" fillId="58" borderId="25" applyNumberFormat="0" applyAlignment="0" applyProtection="0"/>
    <xf numFmtId="0" fontId="61" fillId="58" borderId="32" applyNumberFormat="0" applyAlignment="0" applyProtection="0"/>
    <xf numFmtId="0" fontId="63" fillId="0" borderId="33" applyNumberFormat="0" applyFill="0" applyAlignment="0" applyProtection="0"/>
    <xf numFmtId="0" fontId="61" fillId="58" borderId="32" applyNumberFormat="0" applyAlignment="0" applyProtection="0"/>
    <xf numFmtId="0" fontId="63" fillId="0" borderId="33" applyNumberFormat="0" applyFill="0" applyAlignment="0" applyProtection="0"/>
    <xf numFmtId="0" fontId="63" fillId="0" borderId="33" applyNumberFormat="0" applyFill="0" applyAlignment="0" applyProtection="0"/>
    <xf numFmtId="0" fontId="61" fillId="58" borderId="32" applyNumberFormat="0" applyAlignment="0" applyProtection="0"/>
    <xf numFmtId="0" fontId="51" fillId="58" borderId="25" applyNumberFormat="0" applyAlignment="0" applyProtection="0"/>
    <xf numFmtId="0" fontId="58" fillId="45" borderId="25" applyNumberFormat="0" applyAlignment="0" applyProtection="0"/>
    <xf numFmtId="0" fontId="3" fillId="61" borderId="31" applyNumberFormat="0" applyFont="0" applyAlignment="0" applyProtection="0"/>
    <xf numFmtId="0" fontId="3" fillId="61" borderId="31" applyNumberFormat="0" applyFont="0" applyAlignment="0" applyProtection="0"/>
    <xf numFmtId="0" fontId="58" fillId="45" borderId="25" applyNumberFormat="0" applyAlignment="0" applyProtection="0"/>
    <xf numFmtId="0" fontId="51" fillId="58" borderId="25" applyNumberFormat="0" applyAlignment="0" applyProtection="0"/>
    <xf numFmtId="0" fontId="3" fillId="61" borderId="31" applyNumberFormat="0" applyFont="0" applyAlignment="0" applyProtection="0"/>
    <xf numFmtId="0" fontId="58" fillId="45" borderId="25" applyNumberFormat="0" applyAlignment="0" applyProtection="0"/>
    <xf numFmtId="0" fontId="51" fillId="58" borderId="25" applyNumberFormat="0" applyAlignment="0" applyProtection="0"/>
    <xf numFmtId="0" fontId="61" fillId="58" borderId="32" applyNumberFormat="0" applyAlignment="0" applyProtection="0"/>
    <xf numFmtId="0" fontId="63" fillId="0" borderId="33" applyNumberFormat="0" applyFill="0" applyAlignment="0" applyProtection="0"/>
    <xf numFmtId="0" fontId="3" fillId="61" borderId="31" applyNumberFormat="0" applyFont="0" applyAlignment="0" applyProtection="0"/>
    <xf numFmtId="0" fontId="58" fillId="45" borderId="25" applyNumberFormat="0" applyAlignment="0" applyProtection="0"/>
    <xf numFmtId="0" fontId="51" fillId="58" borderId="25" applyNumberFormat="0" applyAlignment="0" applyProtection="0"/>
    <xf numFmtId="0" fontId="61" fillId="58" borderId="32" applyNumberFormat="0" applyAlignment="0" applyProtection="0"/>
    <xf numFmtId="0" fontId="63" fillId="0" borderId="33" applyNumberFormat="0" applyFill="0" applyAlignment="0" applyProtection="0"/>
    <xf numFmtId="0" fontId="63" fillId="0" borderId="33" applyNumberFormat="0" applyFill="0" applyAlignment="0" applyProtection="0"/>
    <xf numFmtId="0" fontId="61" fillId="58" borderId="32" applyNumberFormat="0" applyAlignment="0" applyProtection="0"/>
    <xf numFmtId="0" fontId="51" fillId="58" borderId="25" applyNumberFormat="0" applyAlignment="0" applyProtection="0"/>
    <xf numFmtId="0" fontId="58" fillId="45" borderId="25" applyNumberFormat="0" applyAlignment="0" applyProtection="0"/>
    <xf numFmtId="0" fontId="3" fillId="61" borderId="31" applyNumberFormat="0" applyFont="0" applyAlignment="0" applyProtection="0"/>
    <xf numFmtId="0" fontId="3" fillId="61" borderId="31" applyNumberFormat="0" applyFont="0" applyAlignment="0" applyProtection="0"/>
    <xf numFmtId="0" fontId="58" fillId="45" borderId="25" applyNumberFormat="0" applyAlignment="0" applyProtection="0"/>
    <xf numFmtId="0" fontId="51" fillId="58" borderId="25" applyNumberFormat="0" applyAlignment="0" applyProtection="0"/>
    <xf numFmtId="0" fontId="61" fillId="58" borderId="32" applyNumberFormat="0" applyAlignment="0" applyProtection="0"/>
    <xf numFmtId="0" fontId="63" fillId="0" borderId="33" applyNumberFormat="0" applyFill="0" applyAlignment="0" applyProtection="0"/>
    <xf numFmtId="0" fontId="3" fillId="0" borderId="0"/>
    <xf numFmtId="0" fontId="27" fillId="40" borderId="0" applyNumberFormat="0" applyBorder="0" applyAlignment="0" applyProtection="0"/>
    <xf numFmtId="0" fontId="27" fillId="41" borderId="0" applyNumberFormat="0" applyBorder="0" applyAlignment="0" applyProtection="0"/>
    <xf numFmtId="0" fontId="27" fillId="42" borderId="0" applyNumberFormat="0" applyBorder="0" applyAlignment="0" applyProtection="0"/>
    <xf numFmtId="0" fontId="27" fillId="43" borderId="0" applyNumberFormat="0" applyBorder="0" applyAlignment="0" applyProtection="0"/>
    <xf numFmtId="0" fontId="27" fillId="44" borderId="0" applyNumberFormat="0" applyBorder="0" applyAlignment="0" applyProtection="0"/>
    <xf numFmtId="0" fontId="27" fillId="45" borderId="0" applyNumberFormat="0" applyBorder="0" applyAlignment="0" applyProtection="0"/>
    <xf numFmtId="0" fontId="27" fillId="46" borderId="0" applyNumberFormat="0" applyBorder="0" applyAlignment="0" applyProtection="0"/>
    <xf numFmtId="0" fontId="27" fillId="47" borderId="0" applyNumberFormat="0" applyBorder="0" applyAlignment="0" applyProtection="0"/>
    <xf numFmtId="0" fontId="27" fillId="48" borderId="0" applyNumberFormat="0" applyBorder="0" applyAlignment="0" applyProtection="0"/>
    <xf numFmtId="0" fontId="27" fillId="43" borderId="0" applyNumberFormat="0" applyBorder="0" applyAlignment="0" applyProtection="0"/>
    <xf numFmtId="0" fontId="27" fillId="46" borderId="0" applyNumberFormat="0" applyBorder="0" applyAlignment="0" applyProtection="0"/>
    <xf numFmtId="0" fontId="27" fillId="49" borderId="0" applyNumberFormat="0" applyBorder="0" applyAlignment="0" applyProtection="0"/>
    <xf numFmtId="0" fontId="49" fillId="50" borderId="0" applyNumberFormat="0" applyBorder="0" applyAlignment="0" applyProtection="0"/>
    <xf numFmtId="0" fontId="49" fillId="47" borderId="0" applyNumberFormat="0" applyBorder="0" applyAlignment="0" applyProtection="0"/>
    <xf numFmtId="0" fontId="49" fillId="48" borderId="0" applyNumberFormat="0" applyBorder="0" applyAlignment="0" applyProtection="0"/>
    <xf numFmtId="0" fontId="49" fillId="51" borderId="0" applyNumberFormat="0" applyBorder="0" applyAlignment="0" applyProtection="0"/>
    <xf numFmtId="0" fontId="49" fillId="52" borderId="0" applyNumberFormat="0" applyBorder="0" applyAlignment="0" applyProtection="0"/>
    <xf numFmtId="0" fontId="49" fillId="53" borderId="0" applyNumberFormat="0" applyBorder="0" applyAlignment="0" applyProtection="0"/>
    <xf numFmtId="0" fontId="49" fillId="54" borderId="0" applyNumberFormat="0" applyBorder="0" applyAlignment="0" applyProtection="0"/>
    <xf numFmtId="0" fontId="49" fillId="55" borderId="0" applyNumberFormat="0" applyBorder="0" applyAlignment="0" applyProtection="0"/>
    <xf numFmtId="0" fontId="49" fillId="56" borderId="0" applyNumberFormat="0" applyBorder="0" applyAlignment="0" applyProtection="0"/>
    <xf numFmtId="0" fontId="49" fillId="51" borderId="0" applyNumberFormat="0" applyBorder="0" applyAlignment="0" applyProtection="0"/>
    <xf numFmtId="0" fontId="49" fillId="52" borderId="0" applyNumberFormat="0" applyBorder="0" applyAlignment="0" applyProtection="0"/>
    <xf numFmtId="0" fontId="49" fillId="57" borderId="0" applyNumberFormat="0" applyBorder="0" applyAlignment="0" applyProtection="0"/>
    <xf numFmtId="0" fontId="50" fillId="41" borderId="0" applyNumberFormat="0" applyBorder="0" applyAlignment="0" applyProtection="0"/>
    <xf numFmtId="0" fontId="51" fillId="58" borderId="25" applyNumberFormat="0" applyAlignment="0" applyProtection="0"/>
    <xf numFmtId="0" fontId="52" fillId="59" borderId="26" applyNumberFormat="0" applyAlignment="0" applyProtection="0"/>
    <xf numFmtId="43" fontId="3" fillId="0" borderId="0" applyFont="0" applyFill="0" applyBorder="0" applyAlignment="0" applyProtection="0"/>
    <xf numFmtId="0" fontId="53" fillId="0" borderId="0" applyNumberFormat="0" applyFill="0" applyBorder="0" applyAlignment="0" applyProtection="0"/>
    <xf numFmtId="0" fontId="54" fillId="42" borderId="0" applyNumberFormat="0" applyBorder="0" applyAlignment="0" applyProtection="0"/>
    <xf numFmtId="0" fontId="55" fillId="0" borderId="27" applyNumberFormat="0" applyFill="0" applyAlignment="0" applyProtection="0"/>
    <xf numFmtId="0" fontId="56" fillId="0" borderId="28" applyNumberFormat="0" applyFill="0" applyAlignment="0" applyProtection="0"/>
    <xf numFmtId="0" fontId="57" fillId="0" borderId="29" applyNumberFormat="0" applyFill="0" applyAlignment="0" applyProtection="0"/>
    <xf numFmtId="0" fontId="57" fillId="0" borderId="0" applyNumberFormat="0" applyFill="0" applyBorder="0" applyAlignment="0" applyProtection="0"/>
    <xf numFmtId="0" fontId="58" fillId="45" borderId="25" applyNumberFormat="0" applyAlignment="0" applyProtection="0"/>
    <xf numFmtId="0" fontId="59" fillId="0" borderId="30" applyNumberFormat="0" applyFill="0" applyAlignment="0" applyProtection="0"/>
    <xf numFmtId="0" fontId="60" fillId="60" borderId="0" applyNumberFormat="0" applyBorder="0" applyAlignment="0" applyProtection="0"/>
    <xf numFmtId="0" fontId="3" fillId="0" borderId="0"/>
    <xf numFmtId="0" fontId="3" fillId="61" borderId="31" applyNumberFormat="0" applyFont="0" applyAlignment="0" applyProtection="0"/>
    <xf numFmtId="0" fontId="61" fillId="58" borderId="32" applyNumberFormat="0" applyAlignment="0" applyProtection="0"/>
    <xf numFmtId="0" fontId="62" fillId="0" borderId="0" applyNumberFormat="0" applyFill="0" applyBorder="0" applyAlignment="0" applyProtection="0"/>
    <xf numFmtId="0" fontId="63" fillId="0" borderId="33" applyNumberFormat="0" applyFill="0" applyAlignment="0" applyProtection="0"/>
    <xf numFmtId="0" fontId="64" fillId="0" borderId="0" applyNumberFormat="0" applyFill="0" applyBorder="0" applyAlignment="0" applyProtection="0"/>
    <xf numFmtId="0" fontId="2" fillId="0" borderId="0"/>
    <xf numFmtId="0" fontId="2" fillId="15" borderId="23" applyNumberFormat="0" applyFont="0" applyAlignment="0" applyProtection="0"/>
    <xf numFmtId="0" fontId="2" fillId="17" borderId="0" applyNumberFormat="0" applyBorder="0" applyAlignment="0" applyProtection="0"/>
    <xf numFmtId="0" fontId="2" fillId="18"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0" borderId="0"/>
    <xf numFmtId="0" fontId="51" fillId="58" borderId="25" applyNumberFormat="0" applyAlignment="0" applyProtection="0"/>
    <xf numFmtId="0" fontId="58" fillId="45" borderId="25" applyNumberFormat="0" applyAlignment="0" applyProtection="0"/>
    <xf numFmtId="0" fontId="2" fillId="0" borderId="0"/>
    <xf numFmtId="0" fontId="2" fillId="0" borderId="0"/>
    <xf numFmtId="0" fontId="3" fillId="61" borderId="31" applyNumberFormat="0" applyFont="0" applyAlignment="0" applyProtection="0"/>
    <xf numFmtId="0" fontId="2" fillId="15" borderId="23" applyNumberFormat="0" applyFont="0" applyAlignment="0" applyProtection="0"/>
    <xf numFmtId="0" fontId="61" fillId="58" borderId="32" applyNumberFormat="0" applyAlignment="0" applyProtection="0"/>
    <xf numFmtId="0" fontId="63" fillId="0" borderId="33" applyNumberFormat="0" applyFill="0" applyAlignment="0" applyProtection="0"/>
    <xf numFmtId="0" fontId="2" fillId="0" borderId="0"/>
    <xf numFmtId="0" fontId="2" fillId="0" borderId="0"/>
    <xf numFmtId="0" fontId="2" fillId="15" borderId="23" applyNumberFormat="0" applyFont="0" applyAlignment="0" applyProtection="0"/>
    <xf numFmtId="0" fontId="2" fillId="0" borderId="0"/>
    <xf numFmtId="0" fontId="2" fillId="0" borderId="0"/>
    <xf numFmtId="0" fontId="2" fillId="0" borderId="0"/>
    <xf numFmtId="0" fontId="2" fillId="15" borderId="23" applyNumberFormat="0" applyFont="0" applyAlignment="0" applyProtection="0"/>
    <xf numFmtId="0" fontId="2" fillId="0" borderId="0"/>
    <xf numFmtId="0" fontId="2" fillId="0" borderId="0"/>
    <xf numFmtId="0" fontId="2" fillId="0" borderId="0"/>
    <xf numFmtId="0" fontId="2" fillId="0" borderId="0"/>
    <xf numFmtId="0" fontId="2" fillId="15" borderId="23" applyNumberFormat="0" applyFont="0" applyAlignment="0" applyProtection="0"/>
    <xf numFmtId="0" fontId="3" fillId="61" borderId="31" applyNumberFormat="0" applyFont="0" applyAlignment="0" applyProtection="0"/>
    <xf numFmtId="0" fontId="58" fillId="45" borderId="25" applyNumberFormat="0" applyAlignment="0" applyProtection="0"/>
    <xf numFmtId="0" fontId="51" fillId="58" borderId="25" applyNumberFormat="0" applyAlignment="0" applyProtection="0"/>
    <xf numFmtId="0" fontId="61" fillId="58" borderId="32" applyNumberFormat="0" applyAlignment="0" applyProtection="0"/>
    <xf numFmtId="0" fontId="63" fillId="0" borderId="33" applyNumberFormat="0" applyFill="0" applyAlignment="0" applyProtection="0"/>
    <xf numFmtId="0" fontId="61" fillId="58" borderId="32" applyNumberFormat="0" applyAlignment="0" applyProtection="0"/>
    <xf numFmtId="0" fontId="63" fillId="0" borderId="33" applyNumberFormat="0" applyFill="0" applyAlignment="0" applyProtection="0"/>
    <xf numFmtId="0" fontId="63" fillId="0" borderId="33" applyNumberFormat="0" applyFill="0" applyAlignment="0" applyProtection="0"/>
    <xf numFmtId="0" fontId="61" fillId="58" borderId="32" applyNumberFormat="0" applyAlignment="0" applyProtection="0"/>
    <xf numFmtId="0" fontId="51" fillId="58" borderId="25" applyNumberFormat="0" applyAlignment="0" applyProtection="0"/>
    <xf numFmtId="0" fontId="58" fillId="45" borderId="25" applyNumberFormat="0" applyAlignment="0" applyProtection="0"/>
    <xf numFmtId="0" fontId="3" fillId="61" borderId="31" applyNumberFormat="0" applyFont="0" applyAlignment="0" applyProtection="0"/>
    <xf numFmtId="0" fontId="3" fillId="61" borderId="31" applyNumberFormat="0" applyFont="0" applyAlignment="0" applyProtection="0"/>
    <xf numFmtId="0" fontId="58" fillId="45" borderId="25" applyNumberFormat="0" applyAlignment="0" applyProtection="0"/>
    <xf numFmtId="0" fontId="51" fillId="58" borderId="25" applyNumberFormat="0" applyAlignment="0" applyProtection="0"/>
    <xf numFmtId="0" fontId="3" fillId="61" borderId="31" applyNumberFormat="0" applyFont="0" applyAlignment="0" applyProtection="0"/>
    <xf numFmtId="0" fontId="58" fillId="45" borderId="25" applyNumberFormat="0" applyAlignment="0" applyProtection="0"/>
    <xf numFmtId="0" fontId="51" fillId="58" borderId="25" applyNumberFormat="0" applyAlignment="0" applyProtection="0"/>
    <xf numFmtId="0" fontId="61" fillId="58" borderId="32" applyNumberFormat="0" applyAlignment="0" applyProtection="0"/>
    <xf numFmtId="0" fontId="63" fillId="0" borderId="33" applyNumberFormat="0" applyFill="0" applyAlignment="0" applyProtection="0"/>
    <xf numFmtId="0" fontId="3" fillId="61" borderId="31" applyNumberFormat="0" applyFont="0" applyAlignment="0" applyProtection="0"/>
    <xf numFmtId="0" fontId="58" fillId="45" borderId="25" applyNumberFormat="0" applyAlignment="0" applyProtection="0"/>
    <xf numFmtId="0" fontId="51" fillId="58" borderId="25" applyNumberFormat="0" applyAlignment="0" applyProtection="0"/>
    <xf numFmtId="0" fontId="61" fillId="58" borderId="32" applyNumberFormat="0" applyAlignment="0" applyProtection="0"/>
    <xf numFmtId="0" fontId="63" fillId="0" borderId="33" applyNumberFormat="0" applyFill="0" applyAlignment="0" applyProtection="0"/>
    <xf numFmtId="0" fontId="63" fillId="0" borderId="33" applyNumberFormat="0" applyFill="0" applyAlignment="0" applyProtection="0"/>
    <xf numFmtId="0" fontId="61" fillId="58" borderId="32" applyNumberFormat="0" applyAlignment="0" applyProtection="0"/>
    <xf numFmtId="0" fontId="51" fillId="58" borderId="25" applyNumberFormat="0" applyAlignment="0" applyProtection="0"/>
    <xf numFmtId="0" fontId="58" fillId="45" borderId="25" applyNumberFormat="0" applyAlignment="0" applyProtection="0"/>
    <xf numFmtId="0" fontId="3" fillId="61" borderId="31" applyNumberFormat="0" applyFont="0" applyAlignment="0" applyProtection="0"/>
    <xf numFmtId="0" fontId="3" fillId="61" borderId="31" applyNumberFormat="0" applyFont="0" applyAlignment="0" applyProtection="0"/>
    <xf numFmtId="0" fontId="58" fillId="45" borderId="25" applyNumberFormat="0" applyAlignment="0" applyProtection="0"/>
    <xf numFmtId="0" fontId="51" fillId="58" borderId="25" applyNumberFormat="0" applyAlignment="0" applyProtection="0"/>
    <xf numFmtId="0" fontId="61" fillId="58" borderId="32" applyNumberFormat="0" applyAlignment="0" applyProtection="0"/>
    <xf numFmtId="0" fontId="63" fillId="0" borderId="33" applyNumberFormat="0" applyFill="0" applyAlignment="0" applyProtection="0"/>
    <xf numFmtId="0" fontId="3" fillId="0" borderId="0"/>
    <xf numFmtId="0" fontId="27" fillId="40" borderId="0" applyNumberFormat="0" applyBorder="0" applyAlignment="0" applyProtection="0"/>
    <xf numFmtId="0" fontId="27" fillId="41" borderId="0" applyNumberFormat="0" applyBorder="0" applyAlignment="0" applyProtection="0"/>
    <xf numFmtId="0" fontId="27" fillId="42" borderId="0" applyNumberFormat="0" applyBorder="0" applyAlignment="0" applyProtection="0"/>
    <xf numFmtId="0" fontId="27" fillId="43" borderId="0" applyNumberFormat="0" applyBorder="0" applyAlignment="0" applyProtection="0"/>
    <xf numFmtId="0" fontId="27" fillId="44" borderId="0" applyNumberFormat="0" applyBorder="0" applyAlignment="0" applyProtection="0"/>
    <xf numFmtId="0" fontId="27" fillId="45" borderId="0" applyNumberFormat="0" applyBorder="0" applyAlignment="0" applyProtection="0"/>
    <xf numFmtId="0" fontId="27" fillId="46" borderId="0" applyNumberFormat="0" applyBorder="0" applyAlignment="0" applyProtection="0"/>
    <xf numFmtId="0" fontId="27" fillId="47" borderId="0" applyNumberFormat="0" applyBorder="0" applyAlignment="0" applyProtection="0"/>
    <xf numFmtId="0" fontId="27" fillId="48" borderId="0" applyNumberFormat="0" applyBorder="0" applyAlignment="0" applyProtection="0"/>
    <xf numFmtId="0" fontId="27" fillId="43" borderId="0" applyNumberFormat="0" applyBorder="0" applyAlignment="0" applyProtection="0"/>
    <xf numFmtId="0" fontId="27" fillId="46" borderId="0" applyNumberFormat="0" applyBorder="0" applyAlignment="0" applyProtection="0"/>
    <xf numFmtId="0" fontId="27" fillId="49" borderId="0" applyNumberFormat="0" applyBorder="0" applyAlignment="0" applyProtection="0"/>
    <xf numFmtId="0" fontId="49" fillId="50" borderId="0" applyNumberFormat="0" applyBorder="0" applyAlignment="0" applyProtection="0"/>
    <xf numFmtId="0" fontId="49" fillId="47" borderId="0" applyNumberFormat="0" applyBorder="0" applyAlignment="0" applyProtection="0"/>
    <xf numFmtId="0" fontId="49" fillId="48" borderId="0" applyNumberFormat="0" applyBorder="0" applyAlignment="0" applyProtection="0"/>
    <xf numFmtId="0" fontId="49" fillId="51" borderId="0" applyNumberFormat="0" applyBorder="0" applyAlignment="0" applyProtection="0"/>
    <xf numFmtId="0" fontId="49" fillId="52" borderId="0" applyNumberFormat="0" applyBorder="0" applyAlignment="0" applyProtection="0"/>
    <xf numFmtId="0" fontId="49" fillId="53" borderId="0" applyNumberFormat="0" applyBorder="0" applyAlignment="0" applyProtection="0"/>
    <xf numFmtId="0" fontId="49" fillId="54" borderId="0" applyNumberFormat="0" applyBorder="0" applyAlignment="0" applyProtection="0"/>
    <xf numFmtId="0" fontId="49" fillId="55" borderId="0" applyNumberFormat="0" applyBorder="0" applyAlignment="0" applyProtection="0"/>
    <xf numFmtId="0" fontId="49" fillId="56" borderId="0" applyNumberFormat="0" applyBorder="0" applyAlignment="0" applyProtection="0"/>
    <xf numFmtId="0" fontId="49" fillId="51" borderId="0" applyNumberFormat="0" applyBorder="0" applyAlignment="0" applyProtection="0"/>
    <xf numFmtId="0" fontId="49" fillId="52" borderId="0" applyNumberFormat="0" applyBorder="0" applyAlignment="0" applyProtection="0"/>
    <xf numFmtId="0" fontId="49" fillId="57" borderId="0" applyNumberFormat="0" applyBorder="0" applyAlignment="0" applyProtection="0"/>
    <xf numFmtId="0" fontId="50" fillId="41" borderId="0" applyNumberFormat="0" applyBorder="0" applyAlignment="0" applyProtection="0"/>
    <xf numFmtId="0" fontId="51" fillId="58" borderId="25" applyNumberFormat="0" applyAlignment="0" applyProtection="0"/>
    <xf numFmtId="0" fontId="52" fillId="59" borderId="26" applyNumberFormat="0" applyAlignment="0" applyProtection="0"/>
    <xf numFmtId="43" fontId="3" fillId="0" borderId="0" applyFont="0" applyFill="0" applyBorder="0" applyAlignment="0" applyProtection="0"/>
    <xf numFmtId="0" fontId="53" fillId="0" borderId="0" applyNumberFormat="0" applyFill="0" applyBorder="0" applyAlignment="0" applyProtection="0"/>
    <xf numFmtId="0" fontId="54" fillId="42" borderId="0" applyNumberFormat="0" applyBorder="0" applyAlignment="0" applyProtection="0"/>
    <xf numFmtId="0" fontId="55" fillId="0" borderId="27" applyNumberFormat="0" applyFill="0" applyAlignment="0" applyProtection="0"/>
    <xf numFmtId="0" fontId="56" fillId="0" borderId="28" applyNumberFormat="0" applyFill="0" applyAlignment="0" applyProtection="0"/>
    <xf numFmtId="0" fontId="57" fillId="0" borderId="29" applyNumberFormat="0" applyFill="0" applyAlignment="0" applyProtection="0"/>
    <xf numFmtId="0" fontId="57" fillId="0" borderId="0" applyNumberFormat="0" applyFill="0" applyBorder="0" applyAlignment="0" applyProtection="0"/>
    <xf numFmtId="0" fontId="58" fillId="45" borderId="25" applyNumberFormat="0" applyAlignment="0" applyProtection="0"/>
    <xf numFmtId="0" fontId="59" fillId="0" borderId="30" applyNumberFormat="0" applyFill="0" applyAlignment="0" applyProtection="0"/>
    <xf numFmtId="0" fontId="60" fillId="60" borderId="0" applyNumberFormat="0" applyBorder="0" applyAlignment="0" applyProtection="0"/>
    <xf numFmtId="0" fontId="3" fillId="61" borderId="31" applyNumberFormat="0" applyFont="0" applyAlignment="0" applyProtection="0"/>
    <xf numFmtId="0" fontId="61" fillId="58" borderId="32" applyNumberFormat="0" applyAlignment="0" applyProtection="0"/>
    <xf numFmtId="0" fontId="62" fillId="0" borderId="0" applyNumberFormat="0" applyFill="0" applyBorder="0" applyAlignment="0" applyProtection="0"/>
    <xf numFmtId="0" fontId="63" fillId="0" borderId="33" applyNumberFormat="0" applyFill="0" applyAlignment="0" applyProtection="0"/>
    <xf numFmtId="0" fontId="64" fillId="0" borderId="0" applyNumberFormat="0" applyFill="0" applyBorder="0" applyAlignment="0" applyProtection="0"/>
    <xf numFmtId="0" fontId="2" fillId="0" borderId="0"/>
    <xf numFmtId="0" fontId="2" fillId="15" borderId="23" applyNumberFormat="0" applyFont="0" applyAlignment="0" applyProtection="0"/>
    <xf numFmtId="0" fontId="2" fillId="17" borderId="0" applyNumberFormat="0" applyBorder="0" applyAlignment="0" applyProtection="0"/>
    <xf numFmtId="0" fontId="2" fillId="18"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0" borderId="0"/>
    <xf numFmtId="0" fontId="2" fillId="0" borderId="0"/>
    <xf numFmtId="0" fontId="2" fillId="0" borderId="0"/>
    <xf numFmtId="0" fontId="2" fillId="15" borderId="23" applyNumberFormat="0" applyFont="0" applyAlignment="0" applyProtection="0"/>
    <xf numFmtId="0" fontId="2" fillId="0" borderId="0"/>
    <xf numFmtId="0" fontId="2" fillId="0" borderId="0"/>
    <xf numFmtId="0" fontId="2" fillId="15" borderId="23" applyNumberFormat="0" applyFont="0" applyAlignment="0" applyProtection="0"/>
    <xf numFmtId="0" fontId="2" fillId="0" borderId="0"/>
    <xf numFmtId="0" fontId="2" fillId="0" borderId="0"/>
    <xf numFmtId="0" fontId="2" fillId="0" borderId="0"/>
    <xf numFmtId="0" fontId="2" fillId="15" borderId="23" applyNumberFormat="0" applyFont="0" applyAlignment="0" applyProtection="0"/>
    <xf numFmtId="43" fontId="3" fillId="0" borderId="0" applyFont="0" applyFill="0" applyBorder="0" applyAlignment="0" applyProtection="0"/>
    <xf numFmtId="0" fontId="2" fillId="0" borderId="0"/>
    <xf numFmtId="0" fontId="2" fillId="0" borderId="0"/>
    <xf numFmtId="0" fontId="2" fillId="0" borderId="0"/>
    <xf numFmtId="0" fontId="2" fillId="0" borderId="0"/>
    <xf numFmtId="0" fontId="2" fillId="15" borderId="23" applyNumberFormat="0" applyFont="0" applyAlignment="0" applyProtection="0"/>
    <xf numFmtId="43" fontId="3" fillId="0" borderId="0" applyFont="0" applyFill="0" applyBorder="0" applyAlignment="0" applyProtection="0"/>
    <xf numFmtId="0" fontId="2" fillId="0" borderId="0"/>
    <xf numFmtId="0" fontId="2" fillId="15" borderId="23" applyNumberFormat="0" applyFont="0" applyAlignment="0" applyProtection="0"/>
    <xf numFmtId="0" fontId="2" fillId="17" borderId="0" applyNumberFormat="0" applyBorder="0" applyAlignment="0" applyProtection="0"/>
    <xf numFmtId="0" fontId="2" fillId="18"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0" borderId="0"/>
    <xf numFmtId="0" fontId="2" fillId="0" borderId="0"/>
    <xf numFmtId="0" fontId="2" fillId="0" borderId="0"/>
    <xf numFmtId="0" fontId="2" fillId="15" borderId="23" applyNumberFormat="0" applyFont="0" applyAlignment="0" applyProtection="0"/>
    <xf numFmtId="0" fontId="2" fillId="0" borderId="0"/>
    <xf numFmtId="0" fontId="2" fillId="0" borderId="0"/>
    <xf numFmtId="0" fontId="2" fillId="15" borderId="23" applyNumberFormat="0" applyFont="0" applyAlignment="0" applyProtection="0"/>
    <xf numFmtId="0" fontId="2" fillId="0" borderId="0"/>
    <xf numFmtId="0" fontId="2" fillId="0" borderId="0"/>
    <xf numFmtId="0" fontId="2" fillId="0" borderId="0"/>
    <xf numFmtId="0" fontId="2" fillId="15" borderId="23" applyNumberFormat="0" applyFont="0" applyAlignment="0" applyProtection="0"/>
    <xf numFmtId="0" fontId="2" fillId="0" borderId="0"/>
    <xf numFmtId="0" fontId="2" fillId="0" borderId="0"/>
    <xf numFmtId="0" fontId="2" fillId="0" borderId="0"/>
    <xf numFmtId="0" fontId="2" fillId="0" borderId="0"/>
    <xf numFmtId="0" fontId="2" fillId="15" borderId="23" applyNumberFormat="0" applyFont="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xf numFmtId="43" fontId="3" fillId="0" borderId="0" applyFont="0" applyFill="0" applyBorder="0" applyAlignment="0" applyProtection="0"/>
    <xf numFmtId="43" fontId="3" fillId="0" borderId="0" applyFont="0" applyFill="0" applyBorder="0" applyAlignment="0" applyProtection="0"/>
    <xf numFmtId="0" fontId="61" fillId="58" borderId="40" applyNumberFormat="0" applyAlignment="0" applyProtection="0"/>
    <xf numFmtId="0" fontId="61" fillId="58" borderId="36" applyNumberFormat="0" applyAlignment="0" applyProtection="0"/>
    <xf numFmtId="0" fontId="58" fillId="45" borderId="34" applyNumberFormat="0" applyAlignment="0" applyProtection="0"/>
    <xf numFmtId="0" fontId="61" fillId="58" borderId="36" applyNumberFormat="0" applyAlignment="0" applyProtection="0"/>
    <xf numFmtId="0" fontId="61" fillId="58" borderId="36" applyNumberFormat="0" applyAlignment="0" applyProtection="0"/>
    <xf numFmtId="0" fontId="51" fillId="58" borderId="34" applyNumberFormat="0" applyAlignment="0" applyProtection="0"/>
    <xf numFmtId="0" fontId="3" fillId="61" borderId="35" applyNumberFormat="0" applyFont="0" applyAlignment="0" applyProtection="0"/>
    <xf numFmtId="0" fontId="63" fillId="0" borderId="37" applyNumberFormat="0" applyFill="0" applyAlignment="0" applyProtection="0"/>
    <xf numFmtId="0" fontId="51" fillId="58" borderId="34" applyNumberFormat="0" applyAlignment="0" applyProtection="0"/>
    <xf numFmtId="0" fontId="63" fillId="0" borderId="37" applyNumberFormat="0" applyFill="0" applyAlignment="0" applyProtection="0"/>
    <xf numFmtId="0" fontId="3" fillId="61" borderId="39" applyNumberFormat="0" applyFont="0" applyAlignment="0" applyProtection="0"/>
    <xf numFmtId="0" fontId="3" fillId="61" borderId="35" applyNumberFormat="0" applyFont="0" applyAlignment="0" applyProtection="0"/>
    <xf numFmtId="0" fontId="51" fillId="58" borderId="34" applyNumberFormat="0" applyAlignment="0" applyProtection="0"/>
    <xf numFmtId="0" fontId="51" fillId="58" borderId="34" applyNumberFormat="0" applyAlignment="0" applyProtection="0"/>
    <xf numFmtId="0" fontId="58" fillId="45" borderId="34" applyNumberFormat="0" applyAlignment="0" applyProtection="0"/>
    <xf numFmtId="0" fontId="3" fillId="61" borderId="35" applyNumberFormat="0" applyFont="0" applyAlignment="0" applyProtection="0"/>
    <xf numFmtId="0" fontId="63" fillId="0" borderId="37" applyNumberFormat="0" applyFill="0" applyAlignment="0" applyProtection="0"/>
    <xf numFmtId="0" fontId="58" fillId="45" borderId="34" applyNumberFormat="0" applyAlignment="0" applyProtection="0"/>
    <xf numFmtId="0" fontId="58" fillId="45" borderId="34" applyNumberFormat="0" applyAlignment="0" applyProtection="0"/>
    <xf numFmtId="0" fontId="61" fillId="58" borderId="36" applyNumberFormat="0" applyAlignment="0" applyProtection="0"/>
    <xf numFmtId="0" fontId="58" fillId="45" borderId="34" applyNumberFormat="0" applyAlignment="0" applyProtection="0"/>
    <xf numFmtId="0" fontId="58" fillId="45" borderId="38" applyNumberFormat="0" applyAlignment="0" applyProtection="0"/>
    <xf numFmtId="0" fontId="63" fillId="0" borderId="37" applyNumberFormat="0" applyFill="0" applyAlignment="0" applyProtection="0"/>
    <xf numFmtId="0" fontId="61" fillId="58" borderId="40" applyNumberFormat="0" applyAlignment="0" applyProtection="0"/>
    <xf numFmtId="0" fontId="51" fillId="58" borderId="38" applyNumberFormat="0" applyAlignment="0" applyProtection="0"/>
    <xf numFmtId="0" fontId="51" fillId="58" borderId="34" applyNumberFormat="0" applyAlignment="0" applyProtection="0"/>
    <xf numFmtId="0" fontId="58" fillId="45" borderId="34" applyNumberFormat="0" applyAlignment="0" applyProtection="0"/>
    <xf numFmtId="0" fontId="3" fillId="61" borderId="39" applyNumberFormat="0" applyFont="0" applyAlignment="0" applyProtection="0"/>
    <xf numFmtId="0" fontId="3" fillId="61" borderId="35" applyNumberFormat="0" applyFont="0" applyAlignment="0" applyProtection="0"/>
    <xf numFmtId="0" fontId="63" fillId="0" borderId="41" applyNumberFormat="0" applyFill="0" applyAlignment="0" applyProtection="0"/>
    <xf numFmtId="0" fontId="61" fillId="58" borderId="36" applyNumberFormat="0" applyAlignment="0" applyProtection="0"/>
    <xf numFmtId="0" fontId="3" fillId="61" borderId="35" applyNumberFormat="0" applyFont="0" applyAlignment="0" applyProtection="0"/>
    <xf numFmtId="0" fontId="3" fillId="61" borderId="35" applyNumberFormat="0" applyFont="0" applyAlignment="0" applyProtection="0"/>
    <xf numFmtId="0" fontId="63" fillId="0" borderId="37" applyNumberFormat="0" applyFill="0" applyAlignment="0" applyProtection="0"/>
    <xf numFmtId="0" fontId="58" fillId="45" borderId="34" applyNumberFormat="0" applyAlignment="0" applyProtection="0"/>
    <xf numFmtId="0" fontId="61" fillId="58" borderId="36" applyNumberFormat="0" applyAlignment="0" applyProtection="0"/>
    <xf numFmtId="0" fontId="3" fillId="61" borderId="35" applyNumberFormat="0" applyFont="0" applyAlignment="0" applyProtection="0"/>
    <xf numFmtId="0" fontId="61" fillId="58" borderId="40" applyNumberFormat="0" applyAlignment="0" applyProtection="0"/>
    <xf numFmtId="0" fontId="58" fillId="45" borderId="34" applyNumberFormat="0" applyAlignment="0" applyProtection="0"/>
    <xf numFmtId="0" fontId="51" fillId="58" borderId="38" applyNumberFormat="0" applyAlignment="0" applyProtection="0"/>
    <xf numFmtId="0" fontId="63" fillId="0" borderId="41" applyNumberFormat="0" applyFill="0" applyAlignment="0" applyProtection="0"/>
    <xf numFmtId="0" fontId="3" fillId="61" borderId="35" applyNumberFormat="0" applyFont="0" applyAlignment="0" applyProtection="0"/>
    <xf numFmtId="0" fontId="51" fillId="58" borderId="38" applyNumberFormat="0" applyAlignment="0" applyProtection="0"/>
    <xf numFmtId="0" fontId="58" fillId="45" borderId="34" applyNumberFormat="0" applyAlignment="0" applyProtection="0"/>
    <xf numFmtId="0" fontId="58" fillId="45" borderId="38" applyNumberFormat="0" applyAlignment="0" applyProtection="0"/>
    <xf numFmtId="0" fontId="3" fillId="61" borderId="35" applyNumberFormat="0" applyFont="0" applyAlignment="0" applyProtection="0"/>
    <xf numFmtId="0" fontId="3" fillId="61" borderId="39" applyNumberFormat="0" applyFont="0" applyAlignment="0" applyProtection="0"/>
    <xf numFmtId="0" fontId="63" fillId="0" borderId="37" applyNumberFormat="0" applyFill="0" applyAlignment="0" applyProtection="0"/>
    <xf numFmtId="0" fontId="61" fillId="58" borderId="40" applyNumberFormat="0" applyAlignment="0" applyProtection="0"/>
    <xf numFmtId="0" fontId="51" fillId="58" borderId="38" applyNumberFormat="0" applyAlignment="0" applyProtection="0"/>
    <xf numFmtId="0" fontId="58" fillId="45" borderId="34" applyNumberFormat="0" applyAlignment="0" applyProtection="0"/>
    <xf numFmtId="0" fontId="63" fillId="0" borderId="41" applyNumberFormat="0" applyFill="0" applyAlignment="0" applyProtection="0"/>
    <xf numFmtId="0" fontId="51" fillId="58" borderId="34" applyNumberFormat="0" applyAlignment="0" applyProtection="0"/>
    <xf numFmtId="0" fontId="3" fillId="61" borderId="39" applyNumberFormat="0" applyFont="0" applyAlignment="0" applyProtection="0"/>
    <xf numFmtId="0" fontId="58" fillId="45" borderId="38" applyNumberFormat="0" applyAlignment="0" applyProtection="0"/>
    <xf numFmtId="0" fontId="51" fillId="58" borderId="34" applyNumberFormat="0" applyAlignment="0" applyProtection="0"/>
    <xf numFmtId="0" fontId="3" fillId="61" borderId="39" applyNumberFormat="0" applyFont="0" applyAlignment="0" applyProtection="0"/>
    <xf numFmtId="0" fontId="51" fillId="58" borderId="34" applyNumberFormat="0" applyAlignment="0" applyProtection="0"/>
    <xf numFmtId="0" fontId="58" fillId="45" borderId="34" applyNumberFormat="0" applyAlignment="0" applyProtection="0"/>
    <xf numFmtId="0" fontId="3" fillId="61" borderId="39" applyNumberFormat="0" applyFont="0" applyAlignment="0" applyProtection="0"/>
    <xf numFmtId="0" fontId="58" fillId="45" borderId="34" applyNumberFormat="0" applyAlignment="0" applyProtection="0"/>
    <xf numFmtId="0" fontId="58" fillId="45" borderId="38" applyNumberFormat="0" applyAlignment="0" applyProtection="0"/>
    <xf numFmtId="0" fontId="58" fillId="45" borderId="34" applyNumberFormat="0" applyAlignment="0" applyProtection="0"/>
    <xf numFmtId="0" fontId="3" fillId="61" borderId="39" applyNumberFormat="0" applyFont="0" applyAlignment="0" applyProtection="0"/>
    <xf numFmtId="0" fontId="58" fillId="45" borderId="34" applyNumberFormat="0" applyAlignment="0" applyProtection="0"/>
    <xf numFmtId="0" fontId="61" fillId="58" borderId="36" applyNumberFormat="0" applyAlignment="0" applyProtection="0"/>
    <xf numFmtId="0" fontId="3" fillId="61" borderId="35" applyNumberFormat="0" applyFont="0" applyAlignment="0" applyProtection="0"/>
    <xf numFmtId="0" fontId="61" fillId="58" borderId="40" applyNumberFormat="0" applyAlignment="0" applyProtection="0"/>
    <xf numFmtId="0" fontId="51" fillId="58" borderId="38" applyNumberFormat="0" applyAlignment="0" applyProtection="0"/>
    <xf numFmtId="0" fontId="58" fillId="45" borderId="34" applyNumberFormat="0" applyAlignment="0" applyProtection="0"/>
    <xf numFmtId="0" fontId="58" fillId="45" borderId="34" applyNumberFormat="0" applyAlignment="0" applyProtection="0"/>
    <xf numFmtId="0" fontId="61" fillId="58" borderId="36" applyNumberFormat="0" applyAlignment="0" applyProtection="0"/>
    <xf numFmtId="0" fontId="58" fillId="45" borderId="34" applyNumberFormat="0" applyAlignment="0" applyProtection="0"/>
    <xf numFmtId="0" fontId="3" fillId="61" borderId="35" applyNumberFormat="0" applyFont="0" applyAlignment="0" applyProtection="0"/>
    <xf numFmtId="0" fontId="58" fillId="45" borderId="34" applyNumberFormat="0" applyAlignment="0" applyProtection="0"/>
    <xf numFmtId="0" fontId="61" fillId="58" borderId="36" applyNumberFormat="0" applyAlignment="0" applyProtection="0"/>
    <xf numFmtId="0" fontId="3" fillId="61" borderId="35" applyNumberFormat="0" applyFont="0" applyAlignment="0" applyProtection="0"/>
    <xf numFmtId="0" fontId="51" fillId="58" borderId="38" applyNumberFormat="0" applyAlignment="0" applyProtection="0"/>
    <xf numFmtId="0" fontId="63" fillId="0" borderId="41" applyNumberFormat="0" applyFill="0" applyAlignment="0" applyProtection="0"/>
    <xf numFmtId="0" fontId="61" fillId="58" borderId="40" applyNumberFormat="0" applyAlignment="0" applyProtection="0"/>
    <xf numFmtId="0" fontId="58" fillId="45" borderId="38" applyNumberFormat="0" applyAlignment="0" applyProtection="0"/>
    <xf numFmtId="0" fontId="51" fillId="58" borderId="34" applyNumberFormat="0" applyAlignment="0" applyProtection="0"/>
    <xf numFmtId="0" fontId="61" fillId="58" borderId="40" applyNumberFormat="0" applyAlignment="0" applyProtection="0"/>
    <xf numFmtId="0" fontId="51" fillId="58" borderId="38" applyNumberFormat="0" applyAlignment="0" applyProtection="0"/>
    <xf numFmtId="0" fontId="61" fillId="58" borderId="36" applyNumberFormat="0" applyAlignment="0" applyProtection="0"/>
    <xf numFmtId="0" fontId="51" fillId="58" borderId="34" applyNumberFormat="0" applyAlignment="0" applyProtection="0"/>
    <xf numFmtId="0" fontId="51" fillId="58" borderId="34" applyNumberFormat="0" applyAlignment="0" applyProtection="0"/>
    <xf numFmtId="0" fontId="63" fillId="0" borderId="37" applyNumberFormat="0" applyFill="0" applyAlignment="0" applyProtection="0"/>
    <xf numFmtId="0" fontId="63" fillId="0" borderId="37" applyNumberFormat="0" applyFill="0" applyAlignment="0" applyProtection="0"/>
    <xf numFmtId="0" fontId="3" fillId="61" borderId="35" applyNumberFormat="0" applyFont="0" applyAlignment="0" applyProtection="0"/>
    <xf numFmtId="0" fontId="63" fillId="0" borderId="37" applyNumberFormat="0" applyFill="0" applyAlignment="0" applyProtection="0"/>
    <xf numFmtId="0" fontId="63" fillId="0" borderId="37" applyNumberFormat="0" applyFill="0" applyAlignment="0" applyProtection="0"/>
    <xf numFmtId="0" fontId="63" fillId="0" borderId="37" applyNumberFormat="0" applyFill="0" applyAlignment="0" applyProtection="0"/>
    <xf numFmtId="0" fontId="51" fillId="58" borderId="38" applyNumberFormat="0" applyAlignment="0" applyProtection="0"/>
    <xf numFmtId="0" fontId="63" fillId="0" borderId="41" applyNumberFormat="0" applyFill="0" applyAlignment="0" applyProtection="0"/>
    <xf numFmtId="0" fontId="51" fillId="58" borderId="38" applyNumberFormat="0" applyAlignment="0" applyProtection="0"/>
    <xf numFmtId="0" fontId="3" fillId="61" borderId="39" applyNumberFormat="0" applyFont="0" applyAlignment="0" applyProtection="0"/>
    <xf numFmtId="0" fontId="58" fillId="45" borderId="38" applyNumberFormat="0" applyAlignment="0" applyProtection="0"/>
    <xf numFmtId="0" fontId="61" fillId="58" borderId="36" applyNumberFormat="0" applyAlignment="0" applyProtection="0"/>
    <xf numFmtId="0" fontId="63" fillId="0" borderId="37" applyNumberFormat="0" applyFill="0" applyAlignment="0" applyProtection="0"/>
    <xf numFmtId="0" fontId="3" fillId="61" borderId="39" applyNumberFormat="0" applyFont="0" applyAlignment="0" applyProtection="0"/>
    <xf numFmtId="0" fontId="63" fillId="0" borderId="41" applyNumberFormat="0" applyFill="0" applyAlignment="0" applyProtection="0"/>
    <xf numFmtId="0" fontId="51" fillId="58" borderId="34" applyNumberFormat="0" applyAlignment="0" applyProtection="0"/>
    <xf numFmtId="0" fontId="51" fillId="58" borderId="34" applyNumberFormat="0" applyAlignment="0" applyProtection="0"/>
    <xf numFmtId="0" fontId="61" fillId="58" borderId="36" applyNumberFormat="0" applyAlignment="0" applyProtection="0"/>
    <xf numFmtId="0" fontId="51" fillId="58" borderId="38" applyNumberFormat="0" applyAlignment="0" applyProtection="0"/>
    <xf numFmtId="0" fontId="3" fillId="61" borderId="35" applyNumberFormat="0" applyFont="0" applyAlignment="0" applyProtection="0"/>
    <xf numFmtId="0" fontId="63" fillId="0" borderId="37" applyNumberFormat="0" applyFill="0" applyAlignment="0" applyProtection="0"/>
    <xf numFmtId="0" fontId="61" fillId="58" borderId="40" applyNumberFormat="0" applyAlignment="0" applyProtection="0"/>
    <xf numFmtId="0" fontId="63" fillId="0" borderId="37" applyNumberFormat="0" applyFill="0" applyAlignment="0" applyProtection="0"/>
    <xf numFmtId="0" fontId="3" fillId="61" borderId="39" applyNumberFormat="0" applyFont="0" applyAlignment="0" applyProtection="0"/>
    <xf numFmtId="0" fontId="51" fillId="58" borderId="38" applyNumberFormat="0" applyAlignment="0" applyProtection="0"/>
    <xf numFmtId="0" fontId="63" fillId="0" borderId="41" applyNumberFormat="0" applyFill="0" applyAlignment="0" applyProtection="0"/>
    <xf numFmtId="0" fontId="61" fillId="58" borderId="40" applyNumberFormat="0" applyAlignment="0" applyProtection="0"/>
    <xf numFmtId="0" fontId="61" fillId="58" borderId="40" applyNumberFormat="0" applyAlignment="0" applyProtection="0"/>
    <xf numFmtId="0" fontId="58" fillId="45" borderId="34" applyNumberFormat="0" applyAlignment="0" applyProtection="0"/>
    <xf numFmtId="0" fontId="61" fillId="58" borderId="40" applyNumberFormat="0" applyAlignment="0" applyProtection="0"/>
    <xf numFmtId="0" fontId="58" fillId="45" borderId="38" applyNumberFormat="0" applyAlignment="0" applyProtection="0"/>
    <xf numFmtId="0" fontId="51" fillId="58" borderId="34" applyNumberFormat="0" applyAlignment="0" applyProtection="0"/>
    <xf numFmtId="0" fontId="3" fillId="61" borderId="39" applyNumberFormat="0" applyFont="0" applyAlignment="0" applyProtection="0"/>
    <xf numFmtId="0" fontId="51" fillId="58" borderId="34" applyNumberFormat="0" applyAlignment="0" applyProtection="0"/>
    <xf numFmtId="0" fontId="51" fillId="58" borderId="34" applyNumberFormat="0" applyAlignment="0" applyProtection="0"/>
    <xf numFmtId="0" fontId="58" fillId="45" borderId="38" applyNumberFormat="0" applyAlignment="0" applyProtection="0"/>
    <xf numFmtId="0" fontId="61" fillId="58" borderId="36" applyNumberFormat="0" applyAlignment="0" applyProtection="0"/>
    <xf numFmtId="0" fontId="58" fillId="45" borderId="38" applyNumberFormat="0" applyAlignment="0" applyProtection="0"/>
    <xf numFmtId="0" fontId="63" fillId="0" borderId="41" applyNumberFormat="0" applyFill="0" applyAlignment="0" applyProtection="0"/>
    <xf numFmtId="0" fontId="61" fillId="58" borderId="36" applyNumberFormat="0" applyAlignment="0" applyProtection="0"/>
    <xf numFmtId="0" fontId="58" fillId="45" borderId="38" applyNumberFormat="0" applyAlignment="0" applyProtection="0"/>
    <xf numFmtId="0" fontId="63" fillId="0" borderId="41" applyNumberFormat="0" applyFill="0" applyAlignment="0" applyProtection="0"/>
    <xf numFmtId="0" fontId="61" fillId="58" borderId="36" applyNumberFormat="0" applyAlignment="0" applyProtection="0"/>
    <xf numFmtId="0" fontId="3" fillId="61" borderId="39" applyNumberFormat="0" applyFont="0" applyAlignment="0" applyProtection="0"/>
    <xf numFmtId="0" fontId="63" fillId="0" borderId="37" applyNumberFormat="0" applyFill="0" applyAlignment="0" applyProtection="0"/>
    <xf numFmtId="0" fontId="3" fillId="61" borderId="35" applyNumberFormat="0" applyFont="0" applyAlignment="0" applyProtection="0"/>
    <xf numFmtId="0" fontId="61" fillId="58" borderId="40" applyNumberFormat="0" applyAlignment="0" applyProtection="0"/>
    <xf numFmtId="0" fontId="3" fillId="61" borderId="35" applyNumberFormat="0" applyFont="0" applyAlignment="0" applyProtection="0"/>
    <xf numFmtId="0" fontId="61" fillId="58" borderId="40" applyNumberFormat="0" applyAlignment="0" applyProtection="0"/>
    <xf numFmtId="0" fontId="61" fillId="58" borderId="36" applyNumberFormat="0" applyAlignment="0" applyProtection="0"/>
    <xf numFmtId="0" fontId="51" fillId="58" borderId="34" applyNumberFormat="0" applyAlignment="0" applyProtection="0"/>
    <xf numFmtId="0" fontId="3" fillId="61" borderId="39" applyNumberFormat="0" applyFont="0" applyAlignment="0" applyProtection="0"/>
    <xf numFmtId="0" fontId="61" fillId="58" borderId="40" applyNumberFormat="0" applyAlignment="0" applyProtection="0"/>
    <xf numFmtId="0" fontId="51" fillId="58" borderId="38" applyNumberFormat="0" applyAlignment="0" applyProtection="0"/>
    <xf numFmtId="0" fontId="51" fillId="58" borderId="38" applyNumberFormat="0" applyAlignment="0" applyProtection="0"/>
    <xf numFmtId="0" fontId="3" fillId="61" borderId="39" applyNumberFormat="0" applyFont="0" applyAlignment="0" applyProtection="0"/>
    <xf numFmtId="0" fontId="61" fillId="58" borderId="36" applyNumberFormat="0" applyAlignment="0" applyProtection="0"/>
    <xf numFmtId="0" fontId="58" fillId="45" borderId="38" applyNumberFormat="0" applyAlignment="0" applyProtection="0"/>
    <xf numFmtId="0" fontId="3" fillId="61" borderId="35" applyNumberFormat="0" applyFont="0" applyAlignment="0" applyProtection="0"/>
    <xf numFmtId="0" fontId="63" fillId="0" borderId="37" applyNumberFormat="0" applyFill="0" applyAlignment="0" applyProtection="0"/>
    <xf numFmtId="0" fontId="3" fillId="61" borderId="35" applyNumberFormat="0" applyFont="0" applyAlignment="0" applyProtection="0"/>
    <xf numFmtId="0" fontId="51" fillId="58" borderId="34" applyNumberFormat="0" applyAlignment="0" applyProtection="0"/>
    <xf numFmtId="0" fontId="51" fillId="58" borderId="34" applyNumberFormat="0" applyAlignment="0" applyProtection="0"/>
    <xf numFmtId="0" fontId="63" fillId="0" borderId="37" applyNumberFormat="0" applyFill="0" applyAlignment="0" applyProtection="0"/>
    <xf numFmtId="0" fontId="63" fillId="0" borderId="41" applyNumberFormat="0" applyFill="0" applyAlignment="0" applyProtection="0"/>
    <xf numFmtId="0" fontId="3" fillId="61" borderId="35" applyNumberFormat="0" applyFont="0" applyAlignment="0" applyProtection="0"/>
    <xf numFmtId="0" fontId="58" fillId="45" borderId="34" applyNumberFormat="0" applyAlignment="0" applyProtection="0"/>
    <xf numFmtId="0" fontId="61" fillId="58" borderId="36" applyNumberFormat="0" applyAlignment="0" applyProtection="0"/>
    <xf numFmtId="0" fontId="61" fillId="58" borderId="36" applyNumberFormat="0" applyAlignment="0" applyProtection="0"/>
    <xf numFmtId="0" fontId="61" fillId="58" borderId="36" applyNumberFormat="0" applyAlignment="0" applyProtection="0"/>
    <xf numFmtId="0" fontId="58" fillId="45" borderId="34" applyNumberFormat="0" applyAlignment="0" applyProtection="0"/>
    <xf numFmtId="0" fontId="61" fillId="58" borderId="36" applyNumberFormat="0" applyAlignment="0" applyProtection="0"/>
    <xf numFmtId="0" fontId="61" fillId="58" borderId="36" applyNumberFormat="0" applyAlignment="0" applyProtection="0"/>
    <xf numFmtId="0" fontId="3" fillId="61" borderId="39" applyNumberFormat="0" applyFont="0" applyAlignment="0" applyProtection="0"/>
    <xf numFmtId="0" fontId="58" fillId="45" borderId="38" applyNumberFormat="0" applyAlignment="0" applyProtection="0"/>
    <xf numFmtId="0" fontId="61" fillId="58" borderId="40" applyNumberFormat="0" applyAlignment="0" applyProtection="0"/>
    <xf numFmtId="0" fontId="51" fillId="58" borderId="38" applyNumberFormat="0" applyAlignment="0" applyProtection="0"/>
    <xf numFmtId="0" fontId="3" fillId="61" borderId="39" applyNumberFormat="0" applyFont="0" applyAlignment="0" applyProtection="0"/>
    <xf numFmtId="0" fontId="58" fillId="45" borderId="38" applyNumberFormat="0" applyAlignment="0" applyProtection="0"/>
    <xf numFmtId="0" fontId="51" fillId="58" borderId="34" applyNumberFormat="0" applyAlignment="0" applyProtection="0"/>
    <xf numFmtId="0" fontId="58" fillId="45" borderId="38" applyNumberFormat="0" applyAlignment="0" applyProtection="0"/>
    <xf numFmtId="0" fontId="58" fillId="45" borderId="34" applyNumberFormat="0" applyAlignment="0" applyProtection="0"/>
    <xf numFmtId="0" fontId="51" fillId="58" borderId="38" applyNumberFormat="0" applyAlignment="0" applyProtection="0"/>
    <xf numFmtId="0" fontId="63" fillId="0" borderId="41" applyNumberFormat="0" applyFill="0" applyAlignment="0" applyProtection="0"/>
    <xf numFmtId="0" fontId="51" fillId="58" borderId="38" applyNumberFormat="0" applyAlignment="0" applyProtection="0"/>
    <xf numFmtId="0" fontId="3" fillId="61" borderId="39" applyNumberFormat="0" applyFont="0" applyAlignment="0" applyProtection="0"/>
    <xf numFmtId="0" fontId="61" fillId="58" borderId="36" applyNumberFormat="0" applyAlignment="0" applyProtection="0"/>
    <xf numFmtId="0" fontId="58" fillId="45" borderId="38" applyNumberFormat="0" applyAlignment="0" applyProtection="0"/>
    <xf numFmtId="0" fontId="3" fillId="61" borderId="35" applyNumberFormat="0" applyFont="0" applyAlignment="0" applyProtection="0"/>
    <xf numFmtId="0" fontId="58" fillId="45" borderId="38" applyNumberFormat="0" applyAlignment="0" applyProtection="0"/>
    <xf numFmtId="0" fontId="58" fillId="45" borderId="38" applyNumberFormat="0" applyAlignment="0" applyProtection="0"/>
    <xf numFmtId="0" fontId="3" fillId="61" borderId="35" applyNumberFormat="0" applyFont="0" applyAlignment="0" applyProtection="0"/>
    <xf numFmtId="0" fontId="63" fillId="0" borderId="37" applyNumberFormat="0" applyFill="0" applyAlignment="0" applyProtection="0"/>
    <xf numFmtId="0" fontId="58" fillId="45" borderId="38" applyNumberFormat="0" applyAlignment="0" applyProtection="0"/>
    <xf numFmtId="0" fontId="61" fillId="58" borderId="40" applyNumberFormat="0" applyAlignment="0" applyProtection="0"/>
    <xf numFmtId="0" fontId="3" fillId="61" borderId="35" applyNumberFormat="0" applyFont="0" applyAlignment="0" applyProtection="0"/>
    <xf numFmtId="0" fontId="61" fillId="58" borderId="40" applyNumberFormat="0" applyAlignment="0" applyProtection="0"/>
    <xf numFmtId="0" fontId="63" fillId="0" borderId="37" applyNumberFormat="0" applyFill="0" applyAlignment="0" applyProtection="0"/>
    <xf numFmtId="0" fontId="63" fillId="0" borderId="37" applyNumberFormat="0" applyFill="0" applyAlignment="0" applyProtection="0"/>
    <xf numFmtId="0" fontId="58" fillId="45" borderId="34" applyNumberFormat="0" applyAlignment="0" applyProtection="0"/>
    <xf numFmtId="0" fontId="61" fillId="58" borderId="40" applyNumberFormat="0" applyAlignment="0" applyProtection="0"/>
    <xf numFmtId="0" fontId="61" fillId="58" borderId="40" applyNumberFormat="0" applyAlignment="0" applyProtection="0"/>
    <xf numFmtId="0" fontId="3" fillId="61" borderId="35" applyNumberFormat="0" applyFont="0" applyAlignment="0" applyProtection="0"/>
    <xf numFmtId="0" fontId="51" fillId="58" borderId="38" applyNumberFormat="0" applyAlignment="0" applyProtection="0"/>
    <xf numFmtId="0" fontId="63" fillId="0" borderId="37" applyNumberFormat="0" applyFill="0" applyAlignment="0" applyProtection="0"/>
    <xf numFmtId="0" fontId="3" fillId="61" borderId="35" applyNumberFormat="0" applyFont="0" applyAlignment="0" applyProtection="0"/>
    <xf numFmtId="0" fontId="63" fillId="0" borderId="37" applyNumberFormat="0" applyFill="0" applyAlignment="0" applyProtection="0"/>
    <xf numFmtId="0" fontId="63" fillId="0" borderId="37" applyNumberFormat="0" applyFill="0" applyAlignment="0" applyProtection="0"/>
    <xf numFmtId="0" fontId="58" fillId="45" borderId="34" applyNumberFormat="0" applyAlignment="0" applyProtection="0"/>
    <xf numFmtId="0" fontId="61" fillId="58" borderId="36" applyNumberFormat="0" applyAlignment="0" applyProtection="0"/>
    <xf numFmtId="0" fontId="61" fillId="58" borderId="36" applyNumberFormat="0" applyAlignment="0" applyProtection="0"/>
    <xf numFmtId="0" fontId="58" fillId="45" borderId="38" applyNumberFormat="0" applyAlignment="0" applyProtection="0"/>
    <xf numFmtId="0" fontId="63" fillId="0" borderId="41" applyNumberFormat="0" applyFill="0" applyAlignment="0" applyProtection="0"/>
    <xf numFmtId="0" fontId="58" fillId="45" borderId="34" applyNumberFormat="0" applyAlignment="0" applyProtection="0"/>
    <xf numFmtId="0" fontId="63" fillId="0" borderId="41" applyNumberFormat="0" applyFill="0" applyAlignment="0" applyProtection="0"/>
    <xf numFmtId="0" fontId="3" fillId="61" borderId="35" applyNumberFormat="0" applyFont="0" applyAlignment="0" applyProtection="0"/>
    <xf numFmtId="0" fontId="63" fillId="0" borderId="37" applyNumberFormat="0" applyFill="0" applyAlignment="0" applyProtection="0"/>
    <xf numFmtId="0" fontId="51" fillId="58" borderId="34" applyNumberFormat="0" applyAlignment="0" applyProtection="0"/>
    <xf numFmtId="0" fontId="51" fillId="58" borderId="34" applyNumberFormat="0" applyAlignment="0" applyProtection="0"/>
    <xf numFmtId="0" fontId="51" fillId="58" borderId="34" applyNumberFormat="0" applyAlignment="0" applyProtection="0"/>
    <xf numFmtId="0" fontId="51" fillId="58" borderId="34" applyNumberFormat="0" applyAlignment="0" applyProtection="0"/>
    <xf numFmtId="0" fontId="3" fillId="61" borderId="39" applyNumberFormat="0" applyFont="0" applyAlignment="0" applyProtection="0"/>
    <xf numFmtId="0" fontId="61" fillId="58" borderId="40" applyNumberFormat="0" applyAlignment="0" applyProtection="0"/>
    <xf numFmtId="0" fontId="58" fillId="45" borderId="38" applyNumberFormat="0" applyAlignment="0" applyProtection="0"/>
    <xf numFmtId="0" fontId="51" fillId="58" borderId="38" applyNumberFormat="0" applyAlignment="0" applyProtection="0"/>
    <xf numFmtId="0" fontId="58" fillId="45" borderId="34" applyNumberFormat="0" applyAlignment="0" applyProtection="0"/>
    <xf numFmtId="0" fontId="3" fillId="61" borderId="35" applyNumberFormat="0" applyFont="0" applyAlignment="0" applyProtection="0"/>
    <xf numFmtId="0" fontId="51" fillId="58" borderId="34" applyNumberFormat="0" applyAlignment="0" applyProtection="0"/>
    <xf numFmtId="0" fontId="61" fillId="58" borderId="40" applyNumberFormat="0" applyAlignment="0" applyProtection="0"/>
    <xf numFmtId="0" fontId="3" fillId="61" borderId="39" applyNumberFormat="0" applyFont="0" applyAlignment="0" applyProtection="0"/>
    <xf numFmtId="0" fontId="51" fillId="58" borderId="34" applyNumberFormat="0" applyAlignment="0" applyProtection="0"/>
    <xf numFmtId="0" fontId="63" fillId="0" borderId="41" applyNumberFormat="0" applyFill="0" applyAlignment="0" applyProtection="0"/>
    <xf numFmtId="0" fontId="63" fillId="0" borderId="41" applyNumberFormat="0" applyFill="0" applyAlignment="0" applyProtection="0"/>
    <xf numFmtId="0" fontId="3" fillId="61" borderId="39" applyNumberFormat="0" applyFont="0" applyAlignment="0" applyProtection="0"/>
    <xf numFmtId="0" fontId="63" fillId="0" borderId="37" applyNumberFormat="0" applyFill="0" applyAlignment="0" applyProtection="0"/>
    <xf numFmtId="0" fontId="63" fillId="0" borderId="41" applyNumberFormat="0" applyFill="0" applyAlignment="0" applyProtection="0"/>
    <xf numFmtId="0" fontId="58" fillId="45" borderId="38" applyNumberFormat="0" applyAlignment="0" applyProtection="0"/>
    <xf numFmtId="0" fontId="58" fillId="45" borderId="38" applyNumberFormat="0" applyAlignment="0" applyProtection="0"/>
    <xf numFmtId="0" fontId="61" fillId="58" borderId="40" applyNumberFormat="0" applyAlignment="0" applyProtection="0"/>
    <xf numFmtId="0" fontId="51" fillId="58" borderId="38" applyNumberFormat="0" applyAlignment="0" applyProtection="0"/>
    <xf numFmtId="0" fontId="51" fillId="58" borderId="38" applyNumberFormat="0" applyAlignment="0" applyProtection="0"/>
    <xf numFmtId="0" fontId="63" fillId="0" borderId="41" applyNumberFormat="0" applyFill="0" applyAlignment="0" applyProtection="0"/>
    <xf numFmtId="0" fontId="63" fillId="0" borderId="37" applyNumberFormat="0" applyFill="0" applyAlignment="0" applyProtection="0"/>
    <xf numFmtId="0" fontId="61" fillId="58" borderId="36" applyNumberFormat="0" applyAlignment="0" applyProtection="0"/>
    <xf numFmtId="0" fontId="3" fillId="61" borderId="39" applyNumberFormat="0" applyFont="0" applyAlignment="0" applyProtection="0"/>
    <xf numFmtId="0" fontId="63" fillId="0" borderId="41" applyNumberFormat="0" applyFill="0" applyAlignment="0" applyProtection="0"/>
    <xf numFmtId="0" fontId="63" fillId="0" borderId="41" applyNumberFormat="0" applyFill="0" applyAlignment="0" applyProtection="0"/>
    <xf numFmtId="0" fontId="58" fillId="45" borderId="38" applyNumberFormat="0" applyAlignment="0" applyProtection="0"/>
    <xf numFmtId="0" fontId="3" fillId="61" borderId="39" applyNumberFormat="0" applyFont="0" applyAlignment="0" applyProtection="0"/>
    <xf numFmtId="0" fontId="63" fillId="0" borderId="41" applyNumberFormat="0" applyFill="0" applyAlignment="0" applyProtection="0"/>
    <xf numFmtId="0" fontId="3" fillId="61" borderId="39" applyNumberFormat="0" applyFont="0" applyAlignment="0" applyProtection="0"/>
    <xf numFmtId="0" fontId="63" fillId="0" borderId="41" applyNumberFormat="0" applyFill="0" applyAlignment="0" applyProtection="0"/>
    <xf numFmtId="0" fontId="63" fillId="0" borderId="41" applyNumberFormat="0" applyFill="0" applyAlignment="0" applyProtection="0"/>
    <xf numFmtId="0" fontId="58" fillId="45" borderId="38" applyNumberFormat="0" applyAlignment="0" applyProtection="0"/>
    <xf numFmtId="0" fontId="61" fillId="58" borderId="40" applyNumberFormat="0" applyAlignment="0" applyProtection="0"/>
    <xf numFmtId="0" fontId="61" fillId="58" borderId="40" applyNumberFormat="0" applyAlignment="0" applyProtection="0"/>
    <xf numFmtId="0" fontId="58" fillId="45" borderId="38" applyNumberFormat="0" applyAlignment="0" applyProtection="0"/>
    <xf numFmtId="0" fontId="3" fillId="61" borderId="39" applyNumberFormat="0" applyFont="0" applyAlignment="0" applyProtection="0"/>
    <xf numFmtId="0" fontId="63" fillId="0" borderId="41" applyNumberFormat="0" applyFill="0" applyAlignment="0" applyProtection="0"/>
    <xf numFmtId="0" fontId="51" fillId="58" borderId="38" applyNumberFormat="0" applyAlignment="0" applyProtection="0"/>
    <xf numFmtId="0" fontId="51" fillId="58" borderId="38" applyNumberFormat="0" applyAlignment="0" applyProtection="0"/>
    <xf numFmtId="0" fontId="51" fillId="58" borderId="38" applyNumberFormat="0" applyAlignment="0" applyProtection="0"/>
    <xf numFmtId="0" fontId="51" fillId="58" borderId="38" applyNumberFormat="0" applyAlignment="0" applyProtection="0"/>
    <xf numFmtId="0" fontId="58" fillId="45" borderId="38" applyNumberFormat="0" applyAlignment="0" applyProtection="0"/>
    <xf numFmtId="0" fontId="3" fillId="61" borderId="39" applyNumberFormat="0" applyFont="0" applyAlignment="0" applyProtection="0"/>
    <xf numFmtId="0" fontId="51" fillId="58" borderId="38" applyNumberFormat="0" applyAlignment="0" applyProtection="0"/>
    <xf numFmtId="0" fontId="51" fillId="58" borderId="38" applyNumberFormat="0" applyAlignment="0" applyProtection="0"/>
    <xf numFmtId="0" fontId="63" fillId="0" borderId="41" applyNumberFormat="0" applyFill="0" applyAlignment="0" applyProtection="0"/>
    <xf numFmtId="0" fontId="63" fillId="0" borderId="41" applyNumberFormat="0" applyFill="0" applyAlignment="0" applyProtection="0"/>
    <xf numFmtId="0" fontId="61" fillId="58" borderId="40" applyNumberFormat="0" applyAlignment="0" applyProtection="0"/>
    <xf numFmtId="0" fontId="1" fillId="0" borderId="0"/>
    <xf numFmtId="0" fontId="75" fillId="0" borderId="0"/>
  </cellStyleXfs>
  <cellXfs count="302">
    <xf numFmtId="0" fontId="0" fillId="0" borderId="0" xfId="0"/>
    <xf numFmtId="0" fontId="4" fillId="0" borderId="0" xfId="0" applyFont="1"/>
    <xf numFmtId="0" fontId="4" fillId="0" borderId="0" xfId="0" applyFont="1" applyAlignment="1">
      <alignment horizontal="right" vertical="center"/>
    </xf>
    <xf numFmtId="0" fontId="4" fillId="0" borderId="0" xfId="0" applyFont="1" applyAlignment="1">
      <alignment horizontal="left"/>
    </xf>
    <xf numFmtId="164" fontId="5" fillId="0" borderId="0" xfId="0" applyNumberFormat="1" applyFont="1"/>
    <xf numFmtId="0" fontId="11" fillId="0" borderId="0" xfId="0" applyFont="1" applyAlignment="1">
      <alignment horizontal="left" vertical="center"/>
    </xf>
    <xf numFmtId="0" fontId="10" fillId="0" borderId="0" xfId="0" applyFont="1" applyAlignment="1">
      <alignment horizontal="left" vertical="center"/>
    </xf>
    <xf numFmtId="0" fontId="14" fillId="0" borderId="0" xfId="0" applyFont="1" applyAlignment="1">
      <alignment horizontal="left"/>
    </xf>
    <xf numFmtId="0" fontId="9" fillId="0" borderId="0" xfId="0" applyFont="1" applyAlignment="1">
      <alignment horizontal="left"/>
    </xf>
    <xf numFmtId="0" fontId="9" fillId="0" borderId="0" xfId="0" applyFont="1"/>
    <xf numFmtId="0" fontId="9" fillId="0" borderId="0" xfId="0" applyFont="1" applyAlignment="1">
      <alignment horizontal="center"/>
    </xf>
    <xf numFmtId="0" fontId="10" fillId="4" borderId="0" xfId="0" applyFont="1" applyFill="1" applyAlignment="1">
      <alignment horizontal="left" vertical="center"/>
    </xf>
    <xf numFmtId="167" fontId="10" fillId="4" borderId="0" xfId="2" applyNumberFormat="1" applyFont="1" applyFill="1" applyBorder="1" applyAlignment="1">
      <alignment horizontal="right" vertical="center"/>
    </xf>
    <xf numFmtId="0" fontId="11" fillId="0" borderId="0" xfId="0" applyFont="1"/>
    <xf numFmtId="0" fontId="10" fillId="0" borderId="0" xfId="0" applyFont="1" applyAlignment="1">
      <alignment horizontal="center" vertical="center"/>
    </xf>
    <xf numFmtId="0" fontId="8" fillId="0" borderId="0" xfId="0" applyFont="1" applyAlignment="1">
      <alignment horizontal="right"/>
    </xf>
    <xf numFmtId="0" fontId="8" fillId="0" borderId="0" xfId="0" applyFont="1" applyAlignment="1">
      <alignment horizontal="center" vertical="center" wrapText="1"/>
    </xf>
    <xf numFmtId="0" fontId="8" fillId="0" borderId="0" xfId="0" applyFont="1" applyAlignment="1">
      <alignment horizontal="center" vertical="center"/>
    </xf>
    <xf numFmtId="0" fontId="12" fillId="0" borderId="0" xfId="0" applyFont="1" applyAlignment="1">
      <alignment horizontal="center"/>
    </xf>
    <xf numFmtId="0" fontId="13" fillId="0" borderId="0" xfId="0" applyFont="1"/>
    <xf numFmtId="43" fontId="10" fillId="0" borderId="0" xfId="0" applyNumberFormat="1" applyFont="1" applyAlignment="1">
      <alignment horizontal="center" vertical="center" wrapText="1"/>
    </xf>
    <xf numFmtId="43" fontId="9" fillId="0" borderId="0" xfId="0" applyNumberFormat="1" applyFont="1" applyAlignment="1">
      <alignment vertical="center" wrapText="1"/>
    </xf>
    <xf numFmtId="0" fontId="20" fillId="0" borderId="0" xfId="0" applyFont="1" applyAlignment="1">
      <alignment horizontal="right"/>
    </xf>
    <xf numFmtId="167" fontId="13" fillId="0" borderId="0" xfId="2" applyNumberFormat="1" applyFont="1" applyBorder="1"/>
    <xf numFmtId="167" fontId="12" fillId="0" borderId="0" xfId="2" applyNumberFormat="1" applyFont="1" applyFill="1" applyBorder="1" applyAlignment="1">
      <alignment horizontal="right" vertical="center"/>
    </xf>
    <xf numFmtId="167" fontId="9" fillId="0" borderId="0" xfId="2" applyNumberFormat="1" applyFont="1" applyFill="1" applyBorder="1" applyAlignment="1">
      <alignment vertical="center"/>
    </xf>
    <xf numFmtId="0" fontId="10" fillId="6" borderId="0" xfId="0" applyFont="1" applyFill="1" applyAlignment="1">
      <alignment horizontal="left" vertical="center"/>
    </xf>
    <xf numFmtId="167" fontId="10" fillId="6" borderId="0" xfId="2" applyNumberFormat="1" applyFont="1" applyFill="1" applyBorder="1" applyAlignment="1">
      <alignment horizontal="right" vertical="center"/>
    </xf>
    <xf numFmtId="0" fontId="12" fillId="0" borderId="0" xfId="0" applyFont="1" applyAlignment="1">
      <alignment horizontal="left"/>
    </xf>
    <xf numFmtId="167" fontId="9" fillId="0" borderId="0" xfId="2" applyNumberFormat="1" applyFont="1" applyFill="1"/>
    <xf numFmtId="167" fontId="9" fillId="0" borderId="0" xfId="2" applyNumberFormat="1" applyFont="1" applyFill="1" applyBorder="1"/>
    <xf numFmtId="167" fontId="9" fillId="0" borderId="0" xfId="2" applyNumberFormat="1" applyFont="1" applyFill="1" applyAlignment="1">
      <alignment horizontal="center" vertical="justify"/>
    </xf>
    <xf numFmtId="167" fontId="9" fillId="0" borderId="0" xfId="2" applyNumberFormat="1" applyFont="1" applyFill="1" applyAlignment="1">
      <alignment vertical="center"/>
    </xf>
    <xf numFmtId="167" fontId="8" fillId="0" borderId="0" xfId="2" applyNumberFormat="1" applyFont="1" applyFill="1" applyBorder="1" applyAlignment="1">
      <alignment horizontal="right" vertical="center"/>
    </xf>
    <xf numFmtId="2" fontId="9" fillId="0" borderId="0" xfId="2" applyNumberFormat="1" applyFont="1" applyFill="1" applyBorder="1" applyAlignment="1">
      <alignment vertical="center"/>
    </xf>
    <xf numFmtId="167" fontId="9" fillId="0" borderId="0" xfId="2" applyNumberFormat="1" applyFont="1" applyFill="1" applyAlignment="1">
      <alignment horizontal="center" vertical="center"/>
    </xf>
    <xf numFmtId="0" fontId="9" fillId="0" borderId="2" xfId="0" applyFont="1" applyBorder="1"/>
    <xf numFmtId="0" fontId="9" fillId="0" borderId="0" xfId="0" applyFont="1" applyAlignment="1">
      <alignment horizontal="center" vertical="center"/>
    </xf>
    <xf numFmtId="0" fontId="9" fillId="0" borderId="0" xfId="0" applyFont="1" applyAlignment="1">
      <alignment vertical="center"/>
    </xf>
    <xf numFmtId="164" fontId="9" fillId="0" borderId="0" xfId="0" applyNumberFormat="1" applyFont="1" applyAlignment="1">
      <alignment horizontal="center"/>
    </xf>
    <xf numFmtId="164" fontId="8" fillId="0" borderId="0" xfId="0" applyNumberFormat="1" applyFont="1" applyAlignment="1">
      <alignment horizontal="right"/>
    </xf>
    <xf numFmtId="0" fontId="8" fillId="0" borderId="0" xfId="0" applyFont="1"/>
    <xf numFmtId="0" fontId="9" fillId="0" borderId="0" xfId="0" applyFont="1" applyAlignment="1">
      <alignment horizontal="right" vertical="center"/>
    </xf>
    <xf numFmtId="0" fontId="9" fillId="0" borderId="0" xfId="0" applyFont="1" applyAlignment="1">
      <alignment horizontal="left" vertical="center"/>
    </xf>
    <xf numFmtId="0" fontId="8" fillId="0" borderId="0" xfId="0" applyFont="1" applyAlignment="1">
      <alignment horizontal="left" vertical="center"/>
    </xf>
    <xf numFmtId="0" fontId="12" fillId="0" borderId="0" xfId="0" applyFont="1" applyAlignment="1">
      <alignment horizontal="right" vertical="center"/>
    </xf>
    <xf numFmtId="0" fontId="24" fillId="0" borderId="0" xfId="0" applyFont="1" applyAlignment="1">
      <alignment horizontal="left"/>
    </xf>
    <xf numFmtId="164" fontId="9" fillId="0" borderId="0" xfId="0" applyNumberFormat="1" applyFont="1"/>
    <xf numFmtId="164" fontId="13" fillId="0" borderId="0" xfId="0" applyNumberFormat="1" applyFont="1" applyAlignment="1">
      <alignment horizontal="center"/>
    </xf>
    <xf numFmtId="0" fontId="8" fillId="0" borderId="0" xfId="0" applyFont="1" applyAlignment="1">
      <alignment horizontal="center" vertical="justify"/>
    </xf>
    <xf numFmtId="0" fontId="13" fillId="0" borderId="0" xfId="0" applyFont="1" applyAlignment="1">
      <alignment horizontal="left"/>
    </xf>
    <xf numFmtId="0" fontId="12" fillId="0" borderId="0" xfId="0" applyFont="1" applyAlignment="1" applyProtection="1">
      <alignment horizontal="right"/>
      <protection locked="0"/>
    </xf>
    <xf numFmtId="0" fontId="10" fillId="0" borderId="0" xfId="0" applyFont="1" applyAlignment="1">
      <alignment horizontal="right" vertical="center" wrapText="1"/>
    </xf>
    <xf numFmtId="0" fontId="9" fillId="0" borderId="0" xfId="0" applyFont="1" applyAlignment="1">
      <alignment horizontal="right"/>
    </xf>
    <xf numFmtId="0" fontId="9" fillId="0" borderId="0" xfId="0" applyFont="1" applyAlignment="1">
      <alignment horizontal="center" vertical="justify"/>
    </xf>
    <xf numFmtId="9" fontId="9" fillId="0" borderId="0" xfId="2" applyNumberFormat="1" applyFont="1" applyFill="1" applyBorder="1"/>
    <xf numFmtId="0" fontId="12" fillId="0" borderId="0" xfId="0" applyFont="1"/>
    <xf numFmtId="0" fontId="28" fillId="0" borderId="0" xfId="10" applyFont="1"/>
    <xf numFmtId="167" fontId="8" fillId="3" borderId="4" xfId="2" applyNumberFormat="1" applyFont="1" applyFill="1" applyBorder="1" applyAlignment="1">
      <alignment horizontal="center" vertical="center"/>
    </xf>
    <xf numFmtId="0" fontId="8" fillId="5" borderId="10" xfId="0" applyFont="1" applyFill="1" applyBorder="1" applyAlignment="1">
      <alignment horizontal="center" vertical="center" wrapText="1"/>
    </xf>
    <xf numFmtId="164" fontId="8" fillId="3" borderId="10" xfId="0" applyNumberFormat="1" applyFont="1" applyFill="1" applyBorder="1" applyAlignment="1">
      <alignment horizontal="center" vertical="center" wrapText="1"/>
    </xf>
    <xf numFmtId="0" fontId="8" fillId="3" borderId="10" xfId="0" applyFont="1" applyFill="1" applyBorder="1" applyAlignment="1">
      <alignment horizontal="center" vertical="center"/>
    </xf>
    <xf numFmtId="0" fontId="8" fillId="3" borderId="10" xfId="0" applyFont="1" applyFill="1" applyBorder="1" applyAlignment="1">
      <alignment horizontal="center" vertical="center" wrapText="1"/>
    </xf>
    <xf numFmtId="0" fontId="8" fillId="3" borderId="10" xfId="0" applyFont="1" applyFill="1" applyBorder="1" applyAlignment="1">
      <alignment horizontal="centerContinuous" vertical="center" wrapText="1"/>
    </xf>
    <xf numFmtId="166" fontId="8" fillId="0" borderId="10" xfId="0" applyNumberFormat="1" applyFont="1" applyBorder="1" applyAlignment="1">
      <alignment horizontal="right" vertical="center"/>
    </xf>
    <xf numFmtId="41" fontId="15" fillId="6" borderId="10" xfId="2" applyNumberFormat="1" applyFont="1" applyFill="1" applyBorder="1" applyAlignment="1">
      <alignment horizontal="right" vertical="center"/>
    </xf>
    <xf numFmtId="38" fontId="9" fillId="0" borderId="10" xfId="0" applyNumberFormat="1" applyFont="1" applyBorder="1" applyAlignment="1">
      <alignment horizontal="right" vertical="center"/>
    </xf>
    <xf numFmtId="43" fontId="9" fillId="0" borderId="10" xfId="2" applyFont="1" applyFill="1" applyBorder="1" applyAlignment="1">
      <alignment horizontal="right" vertical="center"/>
    </xf>
    <xf numFmtId="0" fontId="8" fillId="3" borderId="4" xfId="0" applyFont="1" applyFill="1" applyBorder="1" applyAlignment="1">
      <alignment horizontal="center" vertical="center"/>
    </xf>
    <xf numFmtId="0" fontId="10" fillId="3" borderId="10" xfId="0" applyFont="1" applyFill="1" applyBorder="1" applyAlignment="1">
      <alignment horizontal="center" vertical="center"/>
    </xf>
    <xf numFmtId="0" fontId="10" fillId="3" borderId="10" xfId="0" applyFont="1" applyFill="1" applyBorder="1" applyAlignment="1">
      <alignment horizontal="centerContinuous" vertical="center" wrapText="1"/>
    </xf>
    <xf numFmtId="0" fontId="16" fillId="3" borderId="10" xfId="0" applyFont="1" applyFill="1" applyBorder="1" applyAlignment="1">
      <alignment horizontal="center" vertical="center" wrapText="1"/>
    </xf>
    <xf numFmtId="0" fontId="18" fillId="3" borderId="10" xfId="0" applyFont="1" applyFill="1" applyBorder="1" applyAlignment="1">
      <alignment horizontal="center" vertical="center" wrapText="1"/>
    </xf>
    <xf numFmtId="167" fontId="16" fillId="7" borderId="10" xfId="4" applyNumberFormat="1" applyFont="1" applyFill="1" applyBorder="1" applyAlignment="1">
      <alignment horizontal="right" vertical="center"/>
    </xf>
    <xf numFmtId="165" fontId="12" fillId="3" borderId="7" xfId="0" applyNumberFormat="1" applyFont="1" applyFill="1" applyBorder="1" applyAlignment="1">
      <alignment horizontal="center" vertical="center" wrapText="1"/>
    </xf>
    <xf numFmtId="0" fontId="12" fillId="3" borderId="7" xfId="0" applyFont="1" applyFill="1" applyBorder="1" applyAlignment="1">
      <alignment horizontal="center" vertical="center" wrapText="1"/>
    </xf>
    <xf numFmtId="0" fontId="12" fillId="3" borderId="8" xfId="0" applyFont="1" applyFill="1" applyBorder="1" applyAlignment="1">
      <alignment horizontal="center" vertical="center" wrapText="1"/>
    </xf>
    <xf numFmtId="167" fontId="10" fillId="0" borderId="10" xfId="2" applyNumberFormat="1" applyFont="1" applyFill="1" applyBorder="1" applyAlignment="1">
      <alignment vertical="center"/>
    </xf>
    <xf numFmtId="167" fontId="11" fillId="0" borderId="10" xfId="2" applyNumberFormat="1" applyFont="1" applyFill="1" applyBorder="1" applyAlignment="1">
      <alignment vertical="center"/>
    </xf>
    <xf numFmtId="0" fontId="16" fillId="3" borderId="10" xfId="0" applyFont="1" applyFill="1" applyBorder="1" applyAlignment="1">
      <alignment horizontal="center" vertical="center"/>
    </xf>
    <xf numFmtId="0" fontId="9" fillId="0" borderId="10" xfId="0" applyFont="1" applyBorder="1" applyAlignment="1">
      <alignment vertical="top"/>
    </xf>
    <xf numFmtId="164" fontId="16" fillId="3" borderId="10" xfId="0" applyNumberFormat="1" applyFont="1" applyFill="1" applyBorder="1" applyAlignment="1">
      <alignment horizontal="center" vertical="center"/>
    </xf>
    <xf numFmtId="167" fontId="10" fillId="0" borderId="10" xfId="2" applyNumberFormat="1" applyFont="1" applyFill="1" applyBorder="1" applyAlignment="1">
      <alignment horizontal="right" vertical="center"/>
    </xf>
    <xf numFmtId="0" fontId="10" fillId="3" borderId="10" xfId="0" applyFont="1" applyFill="1" applyBorder="1" applyAlignment="1">
      <alignment horizontal="center" vertical="center" wrapText="1"/>
    </xf>
    <xf numFmtId="167" fontId="16" fillId="7" borderId="7" xfId="4" applyNumberFormat="1" applyFont="1" applyFill="1" applyBorder="1" applyAlignment="1">
      <alignment horizontal="right" vertical="center"/>
    </xf>
    <xf numFmtId="0" fontId="10" fillId="7" borderId="0" xfId="0" applyFont="1" applyFill="1" applyAlignment="1">
      <alignment horizontal="left" vertical="center"/>
    </xf>
    <xf numFmtId="0" fontId="9" fillId="7" borderId="0" xfId="0" applyFont="1" applyFill="1"/>
    <xf numFmtId="0" fontId="10" fillId="6" borderId="0" xfId="0" applyFont="1" applyFill="1"/>
    <xf numFmtId="0" fontId="9" fillId="6" borderId="0" xfId="0" applyFont="1" applyFill="1"/>
    <xf numFmtId="0" fontId="12" fillId="0" borderId="0" xfId="0" applyFont="1" applyAlignment="1">
      <alignment horizontal="left" vertical="center"/>
    </xf>
    <xf numFmtId="0" fontId="13" fillId="0" borderId="0" xfId="0" applyFont="1" applyAlignment="1">
      <alignment horizontal="left" vertical="center"/>
    </xf>
    <xf numFmtId="0" fontId="12" fillId="0" borderId="0" xfId="0" applyFont="1" applyAlignment="1">
      <alignment vertical="center"/>
    </xf>
    <xf numFmtId="0" fontId="30" fillId="0" borderId="0" xfId="10" applyFont="1" applyAlignment="1">
      <alignment horizontal="right"/>
    </xf>
    <xf numFmtId="0" fontId="11" fillId="0" borderId="0" xfId="0" applyFont="1" applyAlignment="1">
      <alignment horizontal="justify" vertical="top" wrapText="1"/>
    </xf>
    <xf numFmtId="0" fontId="22" fillId="0" borderId="0" xfId="0" applyFont="1" applyAlignment="1">
      <alignment horizontal="left"/>
    </xf>
    <xf numFmtId="37" fontId="22" fillId="0" borderId="0" xfId="0" applyNumberFormat="1" applyFont="1" applyAlignment="1">
      <alignment horizontal="right"/>
    </xf>
    <xf numFmtId="0" fontId="13" fillId="0" borderId="0" xfId="0" applyFont="1" applyAlignment="1">
      <alignment horizontal="center"/>
    </xf>
    <xf numFmtId="0" fontId="12" fillId="0" borderId="0" xfId="0" applyFont="1" applyAlignment="1">
      <alignment horizontal="center" vertical="center"/>
    </xf>
    <xf numFmtId="0" fontId="28" fillId="0" borderId="0" xfId="0" applyFont="1" applyAlignment="1">
      <alignment horizontal="left" vertical="center"/>
    </xf>
    <xf numFmtId="3" fontId="32" fillId="0" borderId="0" xfId="13" applyNumberFormat="1" applyFont="1" applyFill="1" applyBorder="1" applyAlignment="1">
      <alignment horizontal="right" vertical="center"/>
    </xf>
    <xf numFmtId="168" fontId="32" fillId="0" borderId="0" xfId="13" applyNumberFormat="1" applyFont="1" applyFill="1" applyBorder="1" applyAlignment="1">
      <alignment horizontal="right" vertical="center"/>
    </xf>
    <xf numFmtId="167" fontId="31" fillId="7" borderId="10" xfId="2" applyNumberFormat="1" applyFont="1" applyFill="1" applyBorder="1" applyAlignment="1">
      <alignment vertical="center"/>
    </xf>
    <xf numFmtId="0" fontId="0" fillId="0" borderId="0" xfId="0" applyAlignment="1">
      <alignment vertical="center"/>
    </xf>
    <xf numFmtId="3" fontId="11" fillId="0" borderId="0" xfId="2" applyNumberFormat="1" applyFont="1" applyFill="1" applyBorder="1" applyAlignment="1">
      <alignment horizontal="right" vertical="center"/>
    </xf>
    <xf numFmtId="3" fontId="11" fillId="0" borderId="0" xfId="2" applyNumberFormat="1" applyFont="1" applyFill="1" applyBorder="1" applyAlignment="1">
      <alignment horizontal="right" vertical="center" indent="1" readingOrder="2"/>
    </xf>
    <xf numFmtId="0" fontId="30" fillId="0" borderId="0" xfId="10" applyFont="1"/>
    <xf numFmtId="0" fontId="32" fillId="0" borderId="0" xfId="0" applyFont="1" applyAlignment="1">
      <alignment vertical="center"/>
    </xf>
    <xf numFmtId="167" fontId="31" fillId="7" borderId="10" xfId="2" applyNumberFormat="1" applyFont="1" applyFill="1" applyBorder="1" applyAlignment="1">
      <alignment horizontal="center" vertical="center"/>
    </xf>
    <xf numFmtId="3" fontId="32" fillId="0" borderId="0" xfId="2" applyNumberFormat="1" applyFont="1" applyFill="1" applyBorder="1" applyAlignment="1">
      <alignment vertical="center"/>
    </xf>
    <xf numFmtId="168" fontId="32" fillId="0" borderId="0" xfId="2" applyNumberFormat="1" applyFont="1" applyFill="1" applyBorder="1" applyAlignment="1">
      <alignment vertical="center"/>
    </xf>
    <xf numFmtId="3" fontId="32" fillId="0" borderId="0" xfId="13" applyNumberFormat="1" applyFont="1" applyFill="1" applyBorder="1" applyAlignment="1">
      <alignment vertical="center"/>
    </xf>
    <xf numFmtId="0" fontId="31" fillId="3" borderId="10" xfId="0" applyFont="1" applyFill="1" applyBorder="1" applyAlignment="1">
      <alignment horizontal="center" vertical="center" wrapText="1"/>
    </xf>
    <xf numFmtId="167" fontId="10" fillId="7" borderId="10" xfId="2" applyNumberFormat="1" applyFont="1" applyFill="1" applyBorder="1" applyAlignment="1">
      <alignment horizontal="right" vertical="center"/>
    </xf>
    <xf numFmtId="0" fontId="10" fillId="7" borderId="10" xfId="0" applyFont="1" applyFill="1" applyBorder="1" applyAlignment="1">
      <alignment horizontal="center" vertical="center"/>
    </xf>
    <xf numFmtId="167" fontId="10" fillId="7" borderId="10" xfId="0" applyNumberFormat="1" applyFont="1" applyFill="1" applyBorder="1"/>
    <xf numFmtId="167" fontId="10" fillId="7" borderId="12" xfId="2" applyNumberFormat="1" applyFont="1" applyFill="1" applyBorder="1" applyAlignment="1">
      <alignment horizontal="right" vertical="center"/>
    </xf>
    <xf numFmtId="37" fontId="11" fillId="0" borderId="0" xfId="2" applyNumberFormat="1" applyFont="1" applyFill="1" applyAlignment="1">
      <alignment horizontal="right"/>
    </xf>
    <xf numFmtId="37" fontId="11" fillId="0" borderId="0" xfId="2" applyNumberFormat="1" applyFont="1" applyAlignment="1">
      <alignment horizontal="right"/>
    </xf>
    <xf numFmtId="37" fontId="11" fillId="0" borderId="3" xfId="2" applyNumberFormat="1" applyFont="1" applyFill="1" applyBorder="1" applyAlignment="1">
      <alignment horizontal="right" vertical="top" readingOrder="2"/>
    </xf>
    <xf numFmtId="37" fontId="11" fillId="0" borderId="3" xfId="2" applyNumberFormat="1" applyFont="1" applyBorder="1" applyAlignment="1">
      <alignment horizontal="right" vertical="top" readingOrder="2"/>
    </xf>
    <xf numFmtId="167" fontId="10" fillId="6" borderId="10" xfId="2" applyNumberFormat="1" applyFont="1" applyFill="1" applyBorder="1" applyAlignment="1">
      <alignment horizontal="right" vertical="top" readingOrder="2"/>
    </xf>
    <xf numFmtId="0" fontId="11" fillId="0" borderId="10" xfId="0" applyFont="1" applyBorder="1"/>
    <xf numFmtId="0" fontId="11" fillId="7" borderId="10" xfId="0" applyFont="1" applyFill="1" applyBorder="1"/>
    <xf numFmtId="37" fontId="11" fillId="0" borderId="10" xfId="2" applyNumberFormat="1" applyFont="1" applyFill="1" applyBorder="1" applyAlignment="1">
      <alignment horizontal="right"/>
    </xf>
    <xf numFmtId="37" fontId="11" fillId="0" borderId="10" xfId="2" applyNumberFormat="1" applyFont="1" applyBorder="1" applyAlignment="1">
      <alignment horizontal="right"/>
    </xf>
    <xf numFmtId="37" fontId="11" fillId="0" borderId="14" xfId="2" applyNumberFormat="1" applyFont="1" applyFill="1" applyBorder="1" applyAlignment="1">
      <alignment horizontal="right"/>
    </xf>
    <xf numFmtId="37" fontId="11" fillId="0" borderId="14" xfId="2" applyNumberFormat="1" applyFont="1" applyBorder="1" applyAlignment="1">
      <alignment horizontal="right"/>
    </xf>
    <xf numFmtId="167" fontId="10" fillId="6" borderId="10" xfId="2" applyNumberFormat="1" applyFont="1" applyFill="1" applyBorder="1" applyAlignment="1">
      <alignment horizontal="right"/>
    </xf>
    <xf numFmtId="167" fontId="11" fillId="0" borderId="0" xfId="2" applyNumberFormat="1" applyFont="1" applyAlignment="1">
      <alignment horizontal="right"/>
    </xf>
    <xf numFmtId="37" fontId="10" fillId="7" borderId="0" xfId="2" applyNumberFormat="1" applyFont="1" applyFill="1" applyBorder="1" applyAlignment="1">
      <alignment horizontal="right" vertical="top" readingOrder="2"/>
    </xf>
    <xf numFmtId="167" fontId="11" fillId="0" borderId="0" xfId="2" applyNumberFormat="1" applyFont="1" applyBorder="1" applyAlignment="1">
      <alignment horizontal="right"/>
    </xf>
    <xf numFmtId="0" fontId="10" fillId="3" borderId="7" xfId="0" applyFont="1" applyFill="1" applyBorder="1" applyAlignment="1">
      <alignment horizontal="center" vertical="center"/>
    </xf>
    <xf numFmtId="167" fontId="8" fillId="7" borderId="0" xfId="2" applyNumberFormat="1" applyFont="1" applyFill="1" applyBorder="1" applyAlignment="1">
      <alignment horizontal="center" vertical="center"/>
    </xf>
    <xf numFmtId="168" fontId="18" fillId="7" borderId="10" xfId="5" applyNumberFormat="1" applyFont="1" applyFill="1" applyBorder="1" applyAlignment="1">
      <alignment horizontal="center" vertical="center"/>
    </xf>
    <xf numFmtId="164" fontId="8" fillId="0" borderId="0" xfId="0" applyNumberFormat="1" applyFont="1" applyAlignment="1">
      <alignment horizontal="center" vertical="center" wrapText="1"/>
    </xf>
    <xf numFmtId="0" fontId="8" fillId="7" borderId="0" xfId="0" applyFont="1" applyFill="1" applyAlignment="1">
      <alignment horizontal="left" vertical="center"/>
    </xf>
    <xf numFmtId="164" fontId="11" fillId="7" borderId="0" xfId="0" applyNumberFormat="1" applyFont="1" applyFill="1" applyAlignment="1">
      <alignment horizontal="right" vertical="center"/>
    </xf>
    <xf numFmtId="0" fontId="26" fillId="8" borderId="10" xfId="0" applyFont="1" applyFill="1" applyBorder="1" applyAlignment="1">
      <alignment horizontal="center"/>
    </xf>
    <xf numFmtId="167" fontId="31" fillId="7" borderId="10" xfId="0" applyNumberFormat="1" applyFont="1" applyFill="1" applyBorder="1" applyAlignment="1">
      <alignment horizontal="center"/>
    </xf>
    <xf numFmtId="37" fontId="8" fillId="7" borderId="0" xfId="0" applyNumberFormat="1" applyFont="1" applyFill="1" applyAlignment="1">
      <alignment horizontal="center" vertical="center"/>
    </xf>
    <xf numFmtId="167" fontId="10" fillId="7" borderId="10" xfId="2" applyNumberFormat="1" applyFont="1" applyFill="1" applyBorder="1" applyAlignment="1">
      <alignment vertical="center"/>
    </xf>
    <xf numFmtId="3" fontId="10" fillId="7" borderId="10" xfId="2" applyNumberFormat="1" applyFont="1" applyFill="1" applyBorder="1" applyAlignment="1">
      <alignment horizontal="right" vertical="center" indent="1" readingOrder="2"/>
    </xf>
    <xf numFmtId="0" fontId="25" fillId="0" borderId="0" xfId="0" applyFont="1" applyAlignment="1">
      <alignment horizontal="left" vertical="center"/>
    </xf>
    <xf numFmtId="0" fontId="13" fillId="0" borderId="10" xfId="0" applyFont="1" applyBorder="1" applyAlignment="1">
      <alignment vertical="center"/>
    </xf>
    <xf numFmtId="3" fontId="10" fillId="7" borderId="10" xfId="0" applyNumberFormat="1" applyFont="1" applyFill="1" applyBorder="1" applyAlignment="1">
      <alignment horizontal="center" vertical="center"/>
    </xf>
    <xf numFmtId="0" fontId="10" fillId="7" borderId="0" xfId="8" quotePrefix="1" applyFont="1" applyFill="1" applyAlignment="1">
      <alignment horizontal="left" vertical="center"/>
    </xf>
    <xf numFmtId="0" fontId="10" fillId="7" borderId="6" xfId="8" quotePrefix="1" applyFont="1" applyFill="1" applyBorder="1" applyAlignment="1">
      <alignment horizontal="left" vertical="center"/>
    </xf>
    <xf numFmtId="37" fontId="15" fillId="6" borderId="0" xfId="13" applyNumberFormat="1" applyFont="1" applyFill="1" applyBorder="1" applyAlignment="1">
      <alignment horizontal="right" vertical="center"/>
    </xf>
    <xf numFmtId="0" fontId="10" fillId="4" borderId="15" xfId="8" applyFont="1" applyFill="1" applyBorder="1" applyAlignment="1">
      <alignment horizontal="left" vertical="center"/>
    </xf>
    <xf numFmtId="167" fontId="16" fillId="6" borderId="15" xfId="4" applyNumberFormat="1" applyFont="1" applyFill="1" applyBorder="1" applyAlignment="1">
      <alignment horizontal="right" vertical="center"/>
    </xf>
    <xf numFmtId="167" fontId="10" fillId="7" borderId="0" xfId="2" applyNumberFormat="1" applyFont="1" applyFill="1" applyBorder="1" applyAlignment="1">
      <alignment vertical="center"/>
    </xf>
    <xf numFmtId="41" fontId="12" fillId="7" borderId="10" xfId="2" applyNumberFormat="1" applyFont="1" applyFill="1" applyBorder="1" applyAlignment="1">
      <alignment horizontal="center" vertical="center"/>
    </xf>
    <xf numFmtId="41" fontId="12" fillId="7" borderId="4" xfId="2" applyNumberFormat="1" applyFont="1" applyFill="1" applyBorder="1" applyAlignment="1">
      <alignment horizontal="center" vertical="center"/>
    </xf>
    <xf numFmtId="41" fontId="12" fillId="7" borderId="0" xfId="2" applyNumberFormat="1" applyFont="1" applyFill="1" applyBorder="1" applyAlignment="1">
      <alignment horizontal="center" vertical="center"/>
    </xf>
    <xf numFmtId="0" fontId="10" fillId="7" borderId="10" xfId="0" applyFont="1" applyFill="1" applyBorder="1" applyAlignment="1">
      <alignment vertical="center"/>
    </xf>
    <xf numFmtId="43" fontId="33" fillId="7" borderId="3" xfId="2" applyFont="1" applyFill="1" applyBorder="1" applyAlignment="1">
      <alignment horizontal="left" vertical="center" wrapText="1" indent="5"/>
    </xf>
    <xf numFmtId="37" fontId="15" fillId="6" borderId="0" xfId="2" applyNumberFormat="1" applyFont="1" applyFill="1" applyBorder="1" applyAlignment="1">
      <alignment vertical="center"/>
    </xf>
    <xf numFmtId="41" fontId="15" fillId="6" borderId="0" xfId="2" applyNumberFormat="1" applyFont="1" applyFill="1" applyBorder="1" applyAlignment="1">
      <alignment horizontal="right" vertical="center"/>
    </xf>
    <xf numFmtId="0" fontId="9" fillId="0" borderId="10" xfId="0" applyFont="1" applyBorder="1" applyAlignment="1">
      <alignment vertical="center"/>
    </xf>
    <xf numFmtId="37" fontId="16" fillId="7" borderId="0" xfId="2" applyNumberFormat="1" applyFont="1" applyFill="1" applyAlignment="1">
      <alignment vertical="center"/>
    </xf>
    <xf numFmtId="168" fontId="32" fillId="0" borderId="0" xfId="6" applyNumberFormat="1" applyFont="1" applyFill="1" applyBorder="1" applyAlignment="1">
      <alignment vertical="center"/>
    </xf>
    <xf numFmtId="3" fontId="32" fillId="0" borderId="0" xfId="2" applyNumberFormat="1" applyFont="1" applyFill="1" applyAlignment="1">
      <alignment vertical="center"/>
    </xf>
    <xf numFmtId="3" fontId="32" fillId="0" borderId="0" xfId="2" applyNumberFormat="1" applyFont="1" applyFill="1" applyAlignment="1">
      <alignment horizontal="right" vertical="center"/>
    </xf>
    <xf numFmtId="168" fontId="32" fillId="0" borderId="0" xfId="6" applyNumberFormat="1" applyFont="1" applyFill="1" applyBorder="1" applyAlignment="1">
      <alignment horizontal="right" vertical="center"/>
    </xf>
    <xf numFmtId="3" fontId="32" fillId="0" borderId="0" xfId="0" applyNumberFormat="1" applyFont="1"/>
    <xf numFmtId="0" fontId="32" fillId="0" borderId="0" xfId="0" applyFont="1"/>
    <xf numFmtId="168" fontId="31" fillId="7" borderId="10" xfId="5" applyNumberFormat="1" applyFont="1" applyFill="1" applyBorder="1" applyAlignment="1">
      <alignment horizontal="right" vertical="center"/>
    </xf>
    <xf numFmtId="37" fontId="15" fillId="6" borderId="0" xfId="2" applyNumberFormat="1" applyFont="1" applyFill="1" applyAlignment="1">
      <alignment vertical="center"/>
    </xf>
    <xf numFmtId="0" fontId="22" fillId="0" borderId="0" xfId="0" applyFont="1" applyAlignment="1">
      <alignment horizontal="left" vertical="center"/>
    </xf>
    <xf numFmtId="0" fontId="32" fillId="0" borderId="10" xfId="0" applyFont="1" applyBorder="1" applyAlignment="1">
      <alignment vertical="center"/>
    </xf>
    <xf numFmtId="37" fontId="28" fillId="0" borderId="0" xfId="10" applyNumberFormat="1" applyFont="1"/>
    <xf numFmtId="37" fontId="9" fillId="0" borderId="0" xfId="0" applyNumberFormat="1" applyFont="1"/>
    <xf numFmtId="3" fontId="15" fillId="0" borderId="0" xfId="2" applyNumberFormat="1" applyFont="1" applyFill="1" applyAlignment="1">
      <alignment horizontal="right" vertical="center"/>
    </xf>
    <xf numFmtId="1" fontId="15" fillId="0" borderId="0" xfId="2" applyNumberFormat="1" applyFont="1" applyFill="1" applyAlignment="1">
      <alignment horizontal="right" vertical="center"/>
    </xf>
    <xf numFmtId="1" fontId="9" fillId="0" borderId="0" xfId="2" applyNumberFormat="1" applyFont="1" applyFill="1"/>
    <xf numFmtId="1" fontId="8" fillId="3" borderId="4" xfId="2" applyNumberFormat="1" applyFont="1" applyFill="1" applyBorder="1" applyAlignment="1">
      <alignment horizontal="center" vertical="center" wrapText="1"/>
    </xf>
    <xf numFmtId="1" fontId="16" fillId="7" borderId="0" xfId="2" applyNumberFormat="1" applyFont="1" applyFill="1" applyAlignment="1">
      <alignment vertical="center"/>
    </xf>
    <xf numFmtId="1" fontId="9" fillId="0" borderId="0" xfId="2" applyNumberFormat="1" applyFont="1" applyFill="1" applyBorder="1"/>
    <xf numFmtId="1" fontId="8" fillId="0" borderId="0" xfId="0" applyNumberFormat="1" applyFont="1" applyAlignment="1">
      <alignment horizontal="right"/>
    </xf>
    <xf numFmtId="0" fontId="74" fillId="0" borderId="0" xfId="0" applyFont="1"/>
    <xf numFmtId="0" fontId="71" fillId="5" borderId="0" xfId="0" applyFont="1" applyFill="1" applyAlignment="1">
      <alignment horizontal="left"/>
    </xf>
    <xf numFmtId="168" fontId="32" fillId="5" borderId="0" xfId="13" applyNumberFormat="1" applyFont="1" applyFill="1" applyBorder="1" applyAlignment="1">
      <alignment horizontal="right" vertical="center"/>
    </xf>
    <xf numFmtId="3" fontId="31" fillId="5" borderId="0" xfId="13" applyNumberFormat="1" applyFont="1" applyFill="1" applyBorder="1" applyAlignment="1">
      <alignment horizontal="right" vertical="center"/>
    </xf>
    <xf numFmtId="168" fontId="31" fillId="5" borderId="0" xfId="13" applyNumberFormat="1" applyFont="1" applyFill="1" applyBorder="1" applyAlignment="1">
      <alignment horizontal="right" vertical="center"/>
    </xf>
    <xf numFmtId="0" fontId="22" fillId="7" borderId="0" xfId="10" applyFont="1" applyFill="1" applyAlignment="1">
      <alignment horizontal="center" vertical="center"/>
    </xf>
    <xf numFmtId="0" fontId="71" fillId="7" borderId="0" xfId="10" applyFont="1" applyFill="1" applyAlignment="1">
      <alignment horizontal="center" vertical="center"/>
    </xf>
    <xf numFmtId="37" fontId="71" fillId="7" borderId="0" xfId="10" applyNumberFormat="1" applyFont="1" applyFill="1" applyAlignment="1">
      <alignment vertical="center"/>
    </xf>
    <xf numFmtId="168" fontId="32" fillId="0" borderId="0" xfId="2" applyNumberFormat="1" applyFont="1" applyFill="1" applyBorder="1" applyAlignment="1">
      <alignment horizontal="right" vertical="center"/>
    </xf>
    <xf numFmtId="167" fontId="10" fillId="7" borderId="10" xfId="2" applyNumberFormat="1" applyFont="1" applyFill="1" applyBorder="1" applyAlignment="1">
      <alignment horizontal="center" vertical="center"/>
    </xf>
    <xf numFmtId="49" fontId="16" fillId="7" borderId="10" xfId="0" applyNumberFormat="1" applyFont="1" applyFill="1" applyBorder="1" applyAlignment="1">
      <alignment horizontal="center" vertical="center"/>
    </xf>
    <xf numFmtId="0" fontId="10" fillId="0" borderId="10" xfId="0" applyFont="1" applyBorder="1" applyAlignment="1">
      <alignment horizontal="left" vertical="center"/>
    </xf>
    <xf numFmtId="0" fontId="10" fillId="7" borderId="10" xfId="0" applyFont="1" applyFill="1" applyBorder="1" applyAlignment="1">
      <alignment horizontal="left" vertical="center"/>
    </xf>
    <xf numFmtId="0" fontId="10" fillId="7" borderId="12" xfId="0" applyFont="1" applyFill="1" applyBorder="1" applyAlignment="1">
      <alignment horizontal="left" vertical="center"/>
    </xf>
    <xf numFmtId="3" fontId="32" fillId="0" borderId="0" xfId="0" applyNumberFormat="1" applyFont="1" applyAlignment="1">
      <alignment horizontal="right"/>
    </xf>
    <xf numFmtId="37" fontId="11" fillId="0" borderId="0" xfId="2" applyNumberFormat="1" applyFont="1" applyFill="1" applyBorder="1" applyAlignment="1">
      <alignment horizontal="right" vertical="center"/>
    </xf>
    <xf numFmtId="0" fontId="22" fillId="0" borderId="0" xfId="768" applyFont="1" applyAlignment="1">
      <alignment horizontal="center"/>
    </xf>
    <xf numFmtId="0" fontId="22" fillId="0" borderId="0" xfId="768" applyFont="1" applyAlignment="1">
      <alignment horizontal="left"/>
    </xf>
    <xf numFmtId="37" fontId="11" fillId="0" borderId="0" xfId="2" applyNumberFormat="1" applyFont="1" applyFill="1" applyAlignment="1">
      <alignment horizontal="right" vertical="center"/>
    </xf>
    <xf numFmtId="167" fontId="11" fillId="0" borderId="0" xfId="2" applyNumberFormat="1" applyFont="1" applyFill="1" applyBorder="1" applyAlignment="1">
      <alignment horizontal="left" vertical="center" wrapText="1" indent="4"/>
    </xf>
    <xf numFmtId="0" fontId="22" fillId="0" borderId="0" xfId="10" applyFont="1" applyAlignment="1">
      <alignment horizontal="center"/>
    </xf>
    <xf numFmtId="0" fontId="22" fillId="0" borderId="0" xfId="10" applyFont="1" applyAlignment="1">
      <alignment horizontal="left"/>
    </xf>
    <xf numFmtId="41" fontId="16" fillId="7" borderId="10" xfId="2" applyNumberFormat="1" applyFont="1" applyFill="1" applyBorder="1" applyAlignment="1">
      <alignment horizontal="right" vertical="center"/>
    </xf>
    <xf numFmtId="37" fontId="22" fillId="0" borderId="0" xfId="10" applyNumberFormat="1" applyFont="1" applyAlignment="1">
      <alignment horizontal="right"/>
    </xf>
    <xf numFmtId="167" fontId="16" fillId="0" borderId="15" xfId="4" applyNumberFormat="1" applyFont="1" applyFill="1" applyBorder="1" applyAlignment="1">
      <alignment horizontal="right" vertical="center"/>
    </xf>
    <xf numFmtId="0" fontId="9" fillId="62" borderId="10" xfId="0" applyFont="1" applyFill="1" applyBorder="1" applyAlignment="1">
      <alignment vertical="center"/>
    </xf>
    <xf numFmtId="0" fontId="28" fillId="62" borderId="0" xfId="0" applyFont="1" applyFill="1" applyAlignment="1">
      <alignment horizontal="left" vertical="center"/>
    </xf>
    <xf numFmtId="37" fontId="11" fillId="6" borderId="0" xfId="2" applyNumberFormat="1" applyFont="1" applyFill="1" applyBorder="1" applyAlignment="1">
      <alignment vertical="center"/>
    </xf>
    <xf numFmtId="166" fontId="16" fillId="7" borderId="10" xfId="0" applyNumberFormat="1" applyFont="1" applyFill="1" applyBorder="1" applyAlignment="1">
      <alignment horizontal="right" vertical="center"/>
    </xf>
    <xf numFmtId="0" fontId="22" fillId="62" borderId="0" xfId="0" applyFont="1" applyFill="1" applyAlignment="1">
      <alignment horizontal="left"/>
    </xf>
    <xf numFmtId="3" fontId="32" fillId="62" borderId="0" xfId="13" applyNumberFormat="1" applyFont="1" applyFill="1" applyBorder="1" applyAlignment="1">
      <alignment horizontal="right" vertical="center"/>
    </xf>
    <xf numFmtId="168" fontId="32" fillId="62" borderId="0" xfId="13" applyNumberFormat="1" applyFont="1" applyFill="1" applyBorder="1" applyAlignment="1">
      <alignment horizontal="right" vertical="center"/>
    </xf>
    <xf numFmtId="43" fontId="32" fillId="0" borderId="0" xfId="13" applyFont="1" applyFill="1" applyBorder="1" applyAlignment="1">
      <alignment horizontal="right" vertical="center"/>
    </xf>
    <xf numFmtId="43" fontId="31" fillId="5" borderId="0" xfId="13" applyFont="1" applyFill="1" applyBorder="1" applyAlignment="1">
      <alignment horizontal="right" vertical="center"/>
    </xf>
    <xf numFmtId="37" fontId="31" fillId="5" borderId="0" xfId="13" applyNumberFormat="1" applyFont="1" applyFill="1" applyBorder="1" applyAlignment="1">
      <alignment horizontal="right" vertical="center"/>
    </xf>
    <xf numFmtId="168" fontId="11" fillId="0" borderId="0" xfId="2" applyNumberFormat="1" applyFont="1" applyFill="1" applyBorder="1" applyAlignment="1">
      <alignment vertical="center"/>
    </xf>
    <xf numFmtId="168" fontId="11" fillId="0" borderId="0" xfId="13" applyNumberFormat="1" applyFont="1" applyFill="1" applyBorder="1" applyAlignment="1">
      <alignment horizontal="right" vertical="center"/>
    </xf>
    <xf numFmtId="168" fontId="15" fillId="0" borderId="0" xfId="6" applyNumberFormat="1" applyFont="1" applyFill="1" applyBorder="1" applyAlignment="1">
      <alignment vertical="center"/>
    </xf>
    <xf numFmtId="3" fontId="11" fillId="0" borderId="0" xfId="0" applyNumberFormat="1" applyFont="1" applyAlignment="1">
      <alignment horizontal="right" vertical="center"/>
    </xf>
    <xf numFmtId="168" fontId="11" fillId="0" borderId="0" xfId="2" applyNumberFormat="1" applyFont="1" applyFill="1" applyBorder="1" applyAlignment="1">
      <alignment horizontal="right" vertical="center"/>
    </xf>
    <xf numFmtId="167" fontId="31" fillId="5" borderId="0" xfId="13" applyNumberFormat="1" applyFont="1" applyFill="1" applyBorder="1" applyAlignment="1">
      <alignment horizontal="right" vertical="center"/>
    </xf>
    <xf numFmtId="0" fontId="22" fillId="0" borderId="0" xfId="10" applyFont="1" applyAlignment="1">
      <alignment horizontal="left" wrapText="1"/>
    </xf>
    <xf numFmtId="0" fontId="22" fillId="0" borderId="0" xfId="10" applyFont="1" applyAlignment="1">
      <alignment horizontal="center" vertical="center"/>
    </xf>
    <xf numFmtId="0" fontId="22" fillId="0" borderId="0" xfId="10" applyFont="1" applyAlignment="1">
      <alignment horizontal="left" vertical="center" wrapText="1"/>
    </xf>
    <xf numFmtId="0" fontId="14" fillId="6" borderId="0" xfId="0" applyFont="1" applyFill="1" applyAlignment="1">
      <alignment horizontal="left"/>
    </xf>
    <xf numFmtId="164" fontId="15" fillId="6" borderId="0" xfId="0" applyNumberFormat="1" applyFont="1" applyFill="1" applyAlignment="1">
      <alignment horizontal="center"/>
    </xf>
    <xf numFmtId="164" fontId="16" fillId="6" borderId="0" xfId="0" applyNumberFormat="1" applyFont="1" applyFill="1" applyAlignment="1">
      <alignment horizontal="right"/>
    </xf>
    <xf numFmtId="0" fontId="9" fillId="6" borderId="0" xfId="0" applyFont="1" applyFill="1" applyAlignment="1">
      <alignment horizontal="right" vertical="center"/>
    </xf>
    <xf numFmtId="0" fontId="11" fillId="6" borderId="0" xfId="0" applyFont="1" applyFill="1" applyAlignment="1">
      <alignment horizontal="left" vertical="center"/>
    </xf>
    <xf numFmtId="49" fontId="16" fillId="6" borderId="0" xfId="0" applyNumberFormat="1" applyFont="1" applyFill="1" applyAlignment="1">
      <alignment horizontal="center" vertical="center"/>
    </xf>
    <xf numFmtId="0" fontId="9" fillId="6" borderId="10" xfId="0" applyFont="1" applyFill="1" applyBorder="1" applyAlignment="1">
      <alignment horizontal="center" vertical="center"/>
    </xf>
    <xf numFmtId="167" fontId="11" fillId="6" borderId="10" xfId="0" applyNumberFormat="1" applyFont="1" applyFill="1" applyBorder="1" applyAlignment="1">
      <alignment horizontal="right" vertical="center"/>
    </xf>
    <xf numFmtId="49" fontId="16" fillId="6" borderId="10" xfId="0" applyNumberFormat="1" applyFont="1" applyFill="1" applyBorder="1" applyAlignment="1">
      <alignment horizontal="center" vertical="center"/>
    </xf>
    <xf numFmtId="41" fontId="15" fillId="6" borderId="10" xfId="2" applyNumberFormat="1" applyFont="1" applyFill="1" applyBorder="1" applyAlignment="1">
      <alignment horizontal="center" vertical="center"/>
    </xf>
    <xf numFmtId="0" fontId="10" fillId="6" borderId="3" xfId="2" applyNumberFormat="1" applyFont="1" applyFill="1" applyBorder="1" applyAlignment="1">
      <alignment horizontal="center" vertical="center"/>
    </xf>
    <xf numFmtId="167" fontId="11" fillId="6" borderId="0" xfId="0" applyNumberFormat="1" applyFont="1" applyFill="1" applyAlignment="1">
      <alignment horizontal="right" vertical="center"/>
    </xf>
    <xf numFmtId="0" fontId="9" fillId="6" borderId="0" xfId="0" applyFont="1" applyFill="1" applyAlignment="1">
      <alignment horizontal="left"/>
    </xf>
    <xf numFmtId="164" fontId="15" fillId="6" borderId="12" xfId="0" applyNumberFormat="1" applyFont="1" applyFill="1" applyBorder="1" applyAlignment="1">
      <alignment horizontal="center"/>
    </xf>
    <xf numFmtId="0" fontId="10" fillId="6" borderId="0" xfId="0" applyFont="1" applyFill="1" applyAlignment="1">
      <alignment horizontal="center"/>
    </xf>
    <xf numFmtId="164" fontId="16" fillId="6" borderId="0" xfId="0" applyNumberFormat="1" applyFont="1" applyFill="1"/>
    <xf numFmtId="0" fontId="4" fillId="6" borderId="0" xfId="0" applyFont="1" applyFill="1" applyAlignment="1">
      <alignment horizontal="left"/>
    </xf>
    <xf numFmtId="164" fontId="5" fillId="6" borderId="0" xfId="0" applyNumberFormat="1" applyFont="1" applyFill="1"/>
    <xf numFmtId="37" fontId="15" fillId="6" borderId="10" xfId="2" applyNumberFormat="1" applyFont="1" applyFill="1" applyBorder="1" applyAlignment="1">
      <alignment vertical="center"/>
    </xf>
    <xf numFmtId="164" fontId="10" fillId="0" borderId="0" xfId="8" applyNumberFormat="1" applyFont="1" applyAlignment="1">
      <alignment vertical="center"/>
    </xf>
    <xf numFmtId="164" fontId="9" fillId="0" borderId="0" xfId="8" applyNumberFormat="1" applyFont="1"/>
    <xf numFmtId="164" fontId="9" fillId="0" borderId="0" xfId="8" applyNumberFormat="1" applyFont="1" applyAlignment="1">
      <alignment vertical="center"/>
    </xf>
    <xf numFmtId="37" fontId="15" fillId="0" borderId="0" xfId="13" applyNumberFormat="1" applyFont="1" applyFill="1" applyBorder="1" applyAlignment="1">
      <alignment horizontal="right" vertical="center"/>
    </xf>
    <xf numFmtId="168" fontId="15" fillId="0" borderId="0" xfId="13" applyNumberFormat="1" applyFont="1" applyFill="1" applyBorder="1" applyAlignment="1">
      <alignment horizontal="left" vertical="center" wrapText="1"/>
    </xf>
    <xf numFmtId="167" fontId="15" fillId="0" borderId="0" xfId="4" applyNumberFormat="1" applyFont="1" applyFill="1" applyBorder="1" applyAlignment="1">
      <alignment horizontal="right" vertical="center"/>
    </xf>
    <xf numFmtId="167" fontId="15" fillId="0" borderId="10" xfId="4" applyNumberFormat="1" applyFont="1" applyFill="1" applyBorder="1" applyAlignment="1">
      <alignment horizontal="right" vertical="center"/>
    </xf>
    <xf numFmtId="0" fontId="10" fillId="0" borderId="0" xfId="8" quotePrefix="1" applyFont="1" applyAlignment="1">
      <alignment horizontal="left" vertical="center"/>
    </xf>
    <xf numFmtId="167" fontId="23" fillId="0" borderId="10" xfId="4" applyNumberFormat="1" applyFont="1" applyFill="1" applyBorder="1" applyAlignment="1">
      <alignment horizontal="right" vertical="center"/>
    </xf>
    <xf numFmtId="0" fontId="15" fillId="0" borderId="0" xfId="8" quotePrefix="1" applyFont="1" applyAlignment="1">
      <alignment horizontal="left" vertical="center"/>
    </xf>
    <xf numFmtId="37" fontId="11" fillId="0" borderId="0" xfId="13" applyNumberFormat="1" applyFont="1" applyFill="1" applyBorder="1" applyAlignment="1">
      <alignment horizontal="right" vertical="center" indent="1"/>
    </xf>
    <xf numFmtId="0" fontId="16" fillId="0" borderId="3" xfId="8" applyFont="1" applyBorder="1" applyAlignment="1">
      <alignment horizontal="left" vertical="center"/>
    </xf>
    <xf numFmtId="0" fontId="16" fillId="0" borderId="15" xfId="8" quotePrefix="1" applyFont="1" applyBorder="1" applyAlignment="1">
      <alignment horizontal="left" vertical="center"/>
    </xf>
    <xf numFmtId="0" fontId="13" fillId="0" borderId="0" xfId="0" applyFont="1" applyAlignment="1">
      <alignment horizontal="center" vertical="center"/>
    </xf>
    <xf numFmtId="0" fontId="19" fillId="0" borderId="0" xfId="0" applyFont="1" applyAlignment="1">
      <alignment horizontal="left" vertical="center"/>
    </xf>
    <xf numFmtId="38" fontId="13" fillId="0" borderId="0" xfId="0" applyNumberFormat="1" applyFont="1" applyAlignment="1">
      <alignment horizontal="right" vertical="center" indent="1"/>
    </xf>
    <xf numFmtId="37" fontId="12" fillId="7" borderId="10" xfId="2" applyNumberFormat="1" applyFont="1" applyFill="1" applyBorder="1" applyAlignment="1">
      <alignment horizontal="center" vertical="center"/>
    </xf>
    <xf numFmtId="37" fontId="13" fillId="0" borderId="0" xfId="0" applyNumberFormat="1" applyFont="1" applyAlignment="1">
      <alignment horizontal="right" vertical="center" indent="1"/>
    </xf>
    <xf numFmtId="38" fontId="13" fillId="0" borderId="0" xfId="14" applyNumberFormat="1" applyFont="1" applyAlignment="1">
      <alignment horizontal="right" vertical="center" indent="1"/>
    </xf>
    <xf numFmtId="0" fontId="10" fillId="0" borderId="10" xfId="0" applyFont="1" applyBorder="1" applyAlignment="1">
      <alignment vertical="center"/>
    </xf>
    <xf numFmtId="37" fontId="11" fillId="0" borderId="0" xfId="6" applyNumberFormat="1" applyFont="1" applyFill="1" applyBorder="1" applyAlignment="1">
      <alignment horizontal="right" vertical="center" indent="1"/>
    </xf>
    <xf numFmtId="37" fontId="15" fillId="0" borderId="0" xfId="6" applyNumberFormat="1" applyFont="1" applyFill="1" applyBorder="1" applyAlignment="1">
      <alignment horizontal="right" vertical="center" indent="1"/>
    </xf>
    <xf numFmtId="168" fontId="15" fillId="0" borderId="0" xfId="6" applyNumberFormat="1" applyFont="1" applyFill="1" applyBorder="1" applyAlignment="1">
      <alignment horizontal="left" vertical="center" wrapText="1" indent="2"/>
    </xf>
    <xf numFmtId="37" fontId="10" fillId="7" borderId="0" xfId="6" applyNumberFormat="1" applyFont="1" applyFill="1" applyBorder="1" applyAlignment="1">
      <alignment horizontal="right" vertical="center" indent="1"/>
    </xf>
    <xf numFmtId="164" fontId="16" fillId="6" borderId="0" xfId="0" applyNumberFormat="1" applyFont="1" applyFill="1" applyAlignment="1">
      <alignment horizontal="center"/>
    </xf>
    <xf numFmtId="0" fontId="12" fillId="6" borderId="0" xfId="0" applyFont="1" applyFill="1" applyAlignment="1">
      <alignment horizontal="center"/>
    </xf>
    <xf numFmtId="0" fontId="13" fillId="6" borderId="0" xfId="0" applyFont="1" applyFill="1" applyAlignment="1">
      <alignment horizontal="center"/>
    </xf>
    <xf numFmtId="0" fontId="10" fillId="7" borderId="0" xfId="0" applyFont="1" applyFill="1" applyAlignment="1">
      <alignment horizontal="center" vertical="center"/>
    </xf>
    <xf numFmtId="0" fontId="10" fillId="7" borderId="0" xfId="0" applyFont="1" applyFill="1" applyAlignment="1">
      <alignment horizontal="left" vertical="center"/>
    </xf>
    <xf numFmtId="0" fontId="10" fillId="7" borderId="13" xfId="0" applyFont="1" applyFill="1" applyBorder="1" applyAlignment="1">
      <alignment horizontal="left" vertical="center"/>
    </xf>
    <xf numFmtId="0" fontId="12" fillId="0" borderId="0" xfId="0" applyFont="1" applyAlignment="1">
      <alignment horizontal="left" vertical="center"/>
    </xf>
    <xf numFmtId="0" fontId="13" fillId="0" borderId="0" xfId="0" applyFont="1" applyAlignment="1">
      <alignment horizontal="left" vertical="center"/>
    </xf>
    <xf numFmtId="164" fontId="10" fillId="3" borderId="7" xfId="0" applyNumberFormat="1" applyFont="1" applyFill="1" applyBorder="1" applyAlignment="1">
      <alignment horizontal="center" vertical="center"/>
    </xf>
    <xf numFmtId="0" fontId="10" fillId="7" borderId="0" xfId="0" applyFont="1" applyFill="1" applyAlignment="1">
      <alignment horizontal="left"/>
    </xf>
    <xf numFmtId="0" fontId="12" fillId="0" borderId="0" xfId="11" applyFont="1" applyAlignment="1">
      <alignment horizontal="left" vertical="center"/>
    </xf>
    <xf numFmtId="0" fontId="13" fillId="0" borderId="0" xfId="11" applyFont="1" applyAlignment="1">
      <alignment horizontal="left" vertical="center"/>
    </xf>
    <xf numFmtId="167" fontId="10" fillId="3" borderId="8" xfId="2" applyNumberFormat="1" applyFont="1" applyFill="1" applyBorder="1" applyAlignment="1">
      <alignment horizontal="center"/>
    </xf>
    <xf numFmtId="167" fontId="10" fillId="3" borderId="6" xfId="2" applyNumberFormat="1" applyFont="1" applyFill="1" applyBorder="1" applyAlignment="1">
      <alignment horizontal="center"/>
    </xf>
    <xf numFmtId="167" fontId="10" fillId="3" borderId="9" xfId="2" applyNumberFormat="1" applyFont="1" applyFill="1" applyBorder="1" applyAlignment="1">
      <alignment horizontal="center"/>
    </xf>
    <xf numFmtId="167" fontId="10" fillId="3" borderId="5" xfId="2" applyNumberFormat="1" applyFont="1" applyFill="1" applyBorder="1" applyAlignment="1">
      <alignment horizontal="center"/>
    </xf>
    <xf numFmtId="167" fontId="10" fillId="3" borderId="0" xfId="2" applyNumberFormat="1" applyFont="1" applyFill="1" applyBorder="1" applyAlignment="1">
      <alignment horizontal="center" vertical="center" wrapText="1"/>
    </xf>
    <xf numFmtId="0" fontId="9" fillId="0" borderId="0" xfId="0" applyFont="1" applyAlignment="1">
      <alignment horizontal="left" vertical="center"/>
    </xf>
    <xf numFmtId="0" fontId="8" fillId="3" borderId="7" xfId="0" applyFont="1" applyFill="1" applyBorder="1" applyAlignment="1">
      <alignment horizontal="center" vertical="center"/>
    </xf>
    <xf numFmtId="0" fontId="9" fillId="3" borderId="7" xfId="0" applyFont="1" applyFill="1" applyBorder="1" applyAlignment="1">
      <alignment horizontal="center"/>
    </xf>
    <xf numFmtId="0" fontId="8" fillId="3" borderId="9" xfId="0" applyFont="1" applyFill="1" applyBorder="1" applyAlignment="1">
      <alignment horizontal="center" vertical="center"/>
    </xf>
    <xf numFmtId="0" fontId="8" fillId="3" borderId="11" xfId="0" applyFont="1" applyFill="1" applyBorder="1" applyAlignment="1">
      <alignment horizontal="center" vertical="center"/>
    </xf>
    <xf numFmtId="0" fontId="8" fillId="3" borderId="7"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12" fillId="0" borderId="0" xfId="0" applyFont="1" applyAlignment="1">
      <alignment horizontal="center" vertical="center"/>
    </xf>
    <xf numFmtId="0" fontId="10" fillId="0" borderId="0" xfId="0" applyFont="1" applyAlignment="1">
      <alignment horizontal="left" vertical="center"/>
    </xf>
    <xf numFmtId="0" fontId="10" fillId="0" borderId="0" xfId="12" applyFont="1" applyAlignment="1">
      <alignment horizontal="right" vertical="center" readingOrder="2"/>
    </xf>
    <xf numFmtId="0" fontId="11" fillId="0" borderId="0" xfId="12" applyFont="1" applyAlignment="1">
      <alignment vertical="center"/>
    </xf>
    <xf numFmtId="0" fontId="8" fillId="7" borderId="0" xfId="0" applyFont="1" applyFill="1" applyAlignment="1">
      <alignment horizontal="center" vertical="center"/>
    </xf>
    <xf numFmtId="0" fontId="8" fillId="5" borderId="9" xfId="0" applyFont="1" applyFill="1" applyBorder="1" applyAlignment="1">
      <alignment horizontal="center" vertical="center"/>
    </xf>
    <xf numFmtId="0" fontId="8" fillId="5" borderId="11" xfId="0" applyFont="1" applyFill="1" applyBorder="1" applyAlignment="1">
      <alignment horizontal="center" vertical="center"/>
    </xf>
    <xf numFmtId="0" fontId="12" fillId="0" borderId="0" xfId="0" applyFont="1" applyAlignment="1" applyProtection="1">
      <alignment horizontal="left" vertical="center" readingOrder="2"/>
      <protection locked="0"/>
    </xf>
    <xf numFmtId="0" fontId="13" fillId="0" borderId="0" xfId="0" applyFont="1" applyAlignment="1">
      <alignment horizontal="justify" vertical="justify"/>
    </xf>
    <xf numFmtId="43" fontId="12" fillId="7" borderId="0" xfId="0" applyNumberFormat="1" applyFont="1" applyFill="1" applyAlignment="1">
      <alignment horizontal="center" vertical="center" wrapText="1"/>
    </xf>
    <xf numFmtId="0" fontId="13" fillId="0" borderId="0" xfId="0" applyFont="1" applyAlignment="1">
      <alignment horizontal="left"/>
    </xf>
    <xf numFmtId="0" fontId="8" fillId="0" borderId="0" xfId="0" applyFont="1" applyAlignment="1">
      <alignment horizontal="right"/>
    </xf>
  </cellXfs>
  <cellStyles count="769">
    <cellStyle name="20% - Accent1 2" xfId="82" xr:uid="{00000000-0005-0000-0000-000000000000}"/>
    <cellStyle name="20% - Accent1 2 2" xfId="118" xr:uid="{00000000-0005-0000-0000-000001000000}"/>
    <cellStyle name="20% - Accent1 2 3" xfId="332" xr:uid="{00000000-0005-0000-0000-000002000000}"/>
    <cellStyle name="20% - Accent1 2 3 2" xfId="477" xr:uid="{00000000-0005-0000-0000-000003000000}"/>
    <cellStyle name="20% - Accent1 2 4" xfId="445" xr:uid="{00000000-0005-0000-0000-000004000000}"/>
    <cellStyle name="20% - Accent1 3" xfId="287" xr:uid="{00000000-0005-0000-0000-000005000000}"/>
    <cellStyle name="20% - Accent1 4" xfId="401" xr:uid="{00000000-0005-0000-0000-000006000000}"/>
    <cellStyle name="20% - Accent1 5" xfId="16" xr:uid="{00000000-0005-0000-0000-000007000000}"/>
    <cellStyle name="20% - Accent2 2" xfId="86" xr:uid="{00000000-0005-0000-0000-000008000000}"/>
    <cellStyle name="20% - Accent2 2 2" xfId="113" xr:uid="{00000000-0005-0000-0000-000009000000}"/>
    <cellStyle name="20% - Accent2 2 3" xfId="334" xr:uid="{00000000-0005-0000-0000-00000A000000}"/>
    <cellStyle name="20% - Accent2 2 3 2" xfId="479" xr:uid="{00000000-0005-0000-0000-00000B000000}"/>
    <cellStyle name="20% - Accent2 2 4" xfId="447" xr:uid="{00000000-0005-0000-0000-00000C000000}"/>
    <cellStyle name="20% - Accent2 3" xfId="288" xr:uid="{00000000-0005-0000-0000-00000D000000}"/>
    <cellStyle name="20% - Accent2 4" xfId="402" xr:uid="{00000000-0005-0000-0000-00000E000000}"/>
    <cellStyle name="20% - Accent2 5" xfId="17" xr:uid="{00000000-0005-0000-0000-00000F000000}"/>
    <cellStyle name="20% - Accent3 2" xfId="90" xr:uid="{00000000-0005-0000-0000-000010000000}"/>
    <cellStyle name="20% - Accent3 2 2" xfId="119" xr:uid="{00000000-0005-0000-0000-000011000000}"/>
    <cellStyle name="20% - Accent3 2 3" xfId="336" xr:uid="{00000000-0005-0000-0000-000012000000}"/>
    <cellStyle name="20% - Accent3 2 3 2" xfId="481" xr:uid="{00000000-0005-0000-0000-000013000000}"/>
    <cellStyle name="20% - Accent3 2 4" xfId="449" xr:uid="{00000000-0005-0000-0000-000014000000}"/>
    <cellStyle name="20% - Accent3 3" xfId="289" xr:uid="{00000000-0005-0000-0000-000015000000}"/>
    <cellStyle name="20% - Accent3 4" xfId="403" xr:uid="{00000000-0005-0000-0000-000016000000}"/>
    <cellStyle name="20% - Accent3 5" xfId="18" xr:uid="{00000000-0005-0000-0000-000017000000}"/>
    <cellStyle name="20% - Accent4 2" xfId="94" xr:uid="{00000000-0005-0000-0000-000018000000}"/>
    <cellStyle name="20% - Accent4 2 2" xfId="120" xr:uid="{00000000-0005-0000-0000-000019000000}"/>
    <cellStyle name="20% - Accent4 2 3" xfId="338" xr:uid="{00000000-0005-0000-0000-00001A000000}"/>
    <cellStyle name="20% - Accent4 2 3 2" xfId="483" xr:uid="{00000000-0005-0000-0000-00001B000000}"/>
    <cellStyle name="20% - Accent4 2 4" xfId="451" xr:uid="{00000000-0005-0000-0000-00001C000000}"/>
    <cellStyle name="20% - Accent4 3" xfId="290" xr:uid="{00000000-0005-0000-0000-00001D000000}"/>
    <cellStyle name="20% - Accent4 4" xfId="404" xr:uid="{00000000-0005-0000-0000-00001E000000}"/>
    <cellStyle name="20% - Accent4 5" xfId="19" xr:uid="{00000000-0005-0000-0000-00001F000000}"/>
    <cellStyle name="20% - Accent5 2" xfId="98" xr:uid="{00000000-0005-0000-0000-000020000000}"/>
    <cellStyle name="20% - Accent5 2 2" xfId="121" xr:uid="{00000000-0005-0000-0000-000021000000}"/>
    <cellStyle name="20% - Accent5 2 3" xfId="340" xr:uid="{00000000-0005-0000-0000-000022000000}"/>
    <cellStyle name="20% - Accent5 2 3 2" xfId="485" xr:uid="{00000000-0005-0000-0000-000023000000}"/>
    <cellStyle name="20% - Accent5 2 4" xfId="453" xr:uid="{00000000-0005-0000-0000-000024000000}"/>
    <cellStyle name="20% - Accent5 3" xfId="291" xr:uid="{00000000-0005-0000-0000-000025000000}"/>
    <cellStyle name="20% - Accent5 4" xfId="405" xr:uid="{00000000-0005-0000-0000-000026000000}"/>
    <cellStyle name="20% - Accent5 5" xfId="20" xr:uid="{00000000-0005-0000-0000-000027000000}"/>
    <cellStyle name="20% - Accent6 2" xfId="102" xr:uid="{00000000-0005-0000-0000-000028000000}"/>
    <cellStyle name="20% - Accent6 2 2" xfId="122" xr:uid="{00000000-0005-0000-0000-000029000000}"/>
    <cellStyle name="20% - Accent6 2 3" xfId="342" xr:uid="{00000000-0005-0000-0000-00002A000000}"/>
    <cellStyle name="20% - Accent6 2 3 2" xfId="487" xr:uid="{00000000-0005-0000-0000-00002B000000}"/>
    <cellStyle name="20% - Accent6 2 4" xfId="455" xr:uid="{00000000-0005-0000-0000-00002C000000}"/>
    <cellStyle name="20% - Accent6 3" xfId="292" xr:uid="{00000000-0005-0000-0000-00002D000000}"/>
    <cellStyle name="20% - Accent6 4" xfId="406" xr:uid="{00000000-0005-0000-0000-00002E000000}"/>
    <cellStyle name="20% - Accent6 5" xfId="21" xr:uid="{00000000-0005-0000-0000-00002F000000}"/>
    <cellStyle name="40% - Accent1 2" xfId="83" xr:uid="{00000000-0005-0000-0000-000030000000}"/>
    <cellStyle name="40% - Accent1 2 2" xfId="123" xr:uid="{00000000-0005-0000-0000-000031000000}"/>
    <cellStyle name="40% - Accent1 2 3" xfId="333" xr:uid="{00000000-0005-0000-0000-000032000000}"/>
    <cellStyle name="40% - Accent1 2 3 2" xfId="478" xr:uid="{00000000-0005-0000-0000-000033000000}"/>
    <cellStyle name="40% - Accent1 2 4" xfId="446" xr:uid="{00000000-0005-0000-0000-000034000000}"/>
    <cellStyle name="40% - Accent1 3" xfId="293" xr:uid="{00000000-0005-0000-0000-000035000000}"/>
    <cellStyle name="40% - Accent1 4" xfId="407" xr:uid="{00000000-0005-0000-0000-000036000000}"/>
    <cellStyle name="40% - Accent1 5" xfId="22" xr:uid="{00000000-0005-0000-0000-000037000000}"/>
    <cellStyle name="40% - Accent2 2" xfId="87" xr:uid="{00000000-0005-0000-0000-000038000000}"/>
    <cellStyle name="40% - Accent2 2 2" xfId="124" xr:uid="{00000000-0005-0000-0000-000039000000}"/>
    <cellStyle name="40% - Accent2 2 3" xfId="335" xr:uid="{00000000-0005-0000-0000-00003A000000}"/>
    <cellStyle name="40% - Accent2 2 3 2" xfId="480" xr:uid="{00000000-0005-0000-0000-00003B000000}"/>
    <cellStyle name="40% - Accent2 2 4" xfId="448" xr:uid="{00000000-0005-0000-0000-00003C000000}"/>
    <cellStyle name="40% - Accent2 3" xfId="294" xr:uid="{00000000-0005-0000-0000-00003D000000}"/>
    <cellStyle name="40% - Accent2 4" xfId="408" xr:uid="{00000000-0005-0000-0000-00003E000000}"/>
    <cellStyle name="40% - Accent2 5" xfId="23" xr:uid="{00000000-0005-0000-0000-00003F000000}"/>
    <cellStyle name="40% - Accent3 2" xfId="91" xr:uid="{00000000-0005-0000-0000-000040000000}"/>
    <cellStyle name="40% - Accent3 2 2" xfId="125" xr:uid="{00000000-0005-0000-0000-000041000000}"/>
    <cellStyle name="40% - Accent3 2 3" xfId="337" xr:uid="{00000000-0005-0000-0000-000042000000}"/>
    <cellStyle name="40% - Accent3 2 3 2" xfId="482" xr:uid="{00000000-0005-0000-0000-000043000000}"/>
    <cellStyle name="40% - Accent3 2 4" xfId="450" xr:uid="{00000000-0005-0000-0000-000044000000}"/>
    <cellStyle name="40% - Accent3 3" xfId="295" xr:uid="{00000000-0005-0000-0000-000045000000}"/>
    <cellStyle name="40% - Accent3 4" xfId="409" xr:uid="{00000000-0005-0000-0000-000046000000}"/>
    <cellStyle name="40% - Accent3 5" xfId="24" xr:uid="{00000000-0005-0000-0000-000047000000}"/>
    <cellStyle name="40% - Accent4 2" xfId="95" xr:uid="{00000000-0005-0000-0000-000048000000}"/>
    <cellStyle name="40% - Accent4 2 2" xfId="126" xr:uid="{00000000-0005-0000-0000-000049000000}"/>
    <cellStyle name="40% - Accent4 2 3" xfId="339" xr:uid="{00000000-0005-0000-0000-00004A000000}"/>
    <cellStyle name="40% - Accent4 2 3 2" xfId="484" xr:uid="{00000000-0005-0000-0000-00004B000000}"/>
    <cellStyle name="40% - Accent4 2 4" xfId="452" xr:uid="{00000000-0005-0000-0000-00004C000000}"/>
    <cellStyle name="40% - Accent4 3" xfId="296" xr:uid="{00000000-0005-0000-0000-00004D000000}"/>
    <cellStyle name="40% - Accent4 4" xfId="410" xr:uid="{00000000-0005-0000-0000-00004E000000}"/>
    <cellStyle name="40% - Accent4 5" xfId="25" xr:uid="{00000000-0005-0000-0000-00004F000000}"/>
    <cellStyle name="40% - Accent5 2" xfId="99" xr:uid="{00000000-0005-0000-0000-000050000000}"/>
    <cellStyle name="40% - Accent5 2 2" xfId="127" xr:uid="{00000000-0005-0000-0000-000051000000}"/>
    <cellStyle name="40% - Accent5 2 3" xfId="341" xr:uid="{00000000-0005-0000-0000-000052000000}"/>
    <cellStyle name="40% - Accent5 2 3 2" xfId="486" xr:uid="{00000000-0005-0000-0000-000053000000}"/>
    <cellStyle name="40% - Accent5 2 4" xfId="454" xr:uid="{00000000-0005-0000-0000-000054000000}"/>
    <cellStyle name="40% - Accent5 3" xfId="297" xr:uid="{00000000-0005-0000-0000-000055000000}"/>
    <cellStyle name="40% - Accent5 4" xfId="411" xr:uid="{00000000-0005-0000-0000-000056000000}"/>
    <cellStyle name="40% - Accent5 5" xfId="26" xr:uid="{00000000-0005-0000-0000-000057000000}"/>
    <cellStyle name="40% - Accent6 2" xfId="103" xr:uid="{00000000-0005-0000-0000-000058000000}"/>
    <cellStyle name="40% - Accent6 2 2" xfId="128" xr:uid="{00000000-0005-0000-0000-000059000000}"/>
    <cellStyle name="40% - Accent6 2 3" xfId="343" xr:uid="{00000000-0005-0000-0000-00005A000000}"/>
    <cellStyle name="40% - Accent6 2 3 2" xfId="488" xr:uid="{00000000-0005-0000-0000-00005B000000}"/>
    <cellStyle name="40% - Accent6 2 4" xfId="456" xr:uid="{00000000-0005-0000-0000-00005C000000}"/>
    <cellStyle name="40% - Accent6 3" xfId="298" xr:uid="{00000000-0005-0000-0000-00005D000000}"/>
    <cellStyle name="40% - Accent6 4" xfId="412" xr:uid="{00000000-0005-0000-0000-00005E000000}"/>
    <cellStyle name="40% - Accent6 5" xfId="27" xr:uid="{00000000-0005-0000-0000-00005F000000}"/>
    <cellStyle name="60% - Accent1 2" xfId="84" xr:uid="{00000000-0005-0000-0000-000060000000}"/>
    <cellStyle name="60% - Accent1 2 2" xfId="129" xr:uid="{00000000-0005-0000-0000-000061000000}"/>
    <cellStyle name="60% - Accent1 3" xfId="299" xr:uid="{00000000-0005-0000-0000-000062000000}"/>
    <cellStyle name="60% - Accent1 4" xfId="413" xr:uid="{00000000-0005-0000-0000-000063000000}"/>
    <cellStyle name="60% - Accent1 5" xfId="28" xr:uid="{00000000-0005-0000-0000-000064000000}"/>
    <cellStyle name="60% - Accent2 2" xfId="88" xr:uid="{00000000-0005-0000-0000-000065000000}"/>
    <cellStyle name="60% - Accent2 2 2" xfId="130" xr:uid="{00000000-0005-0000-0000-000066000000}"/>
    <cellStyle name="60% - Accent2 3" xfId="300" xr:uid="{00000000-0005-0000-0000-000067000000}"/>
    <cellStyle name="60% - Accent2 4" xfId="414" xr:uid="{00000000-0005-0000-0000-000068000000}"/>
    <cellStyle name="60% - Accent2 5" xfId="29" xr:uid="{00000000-0005-0000-0000-000069000000}"/>
    <cellStyle name="60% - Accent3 2" xfId="92" xr:uid="{00000000-0005-0000-0000-00006A000000}"/>
    <cellStyle name="60% - Accent3 2 2" xfId="131" xr:uid="{00000000-0005-0000-0000-00006B000000}"/>
    <cellStyle name="60% - Accent3 3" xfId="301" xr:uid="{00000000-0005-0000-0000-00006C000000}"/>
    <cellStyle name="60% - Accent3 4" xfId="415" xr:uid="{00000000-0005-0000-0000-00006D000000}"/>
    <cellStyle name="60% - Accent3 5" xfId="30" xr:uid="{00000000-0005-0000-0000-00006E000000}"/>
    <cellStyle name="60% - Accent4 2" xfId="96" xr:uid="{00000000-0005-0000-0000-00006F000000}"/>
    <cellStyle name="60% - Accent4 2 2" xfId="132" xr:uid="{00000000-0005-0000-0000-000070000000}"/>
    <cellStyle name="60% - Accent4 3" xfId="302" xr:uid="{00000000-0005-0000-0000-000071000000}"/>
    <cellStyle name="60% - Accent4 4" xfId="416" xr:uid="{00000000-0005-0000-0000-000072000000}"/>
    <cellStyle name="60% - Accent4 5" xfId="31" xr:uid="{00000000-0005-0000-0000-000073000000}"/>
    <cellStyle name="60% - Accent5 2" xfId="100" xr:uid="{00000000-0005-0000-0000-000074000000}"/>
    <cellStyle name="60% - Accent5 2 2" xfId="133" xr:uid="{00000000-0005-0000-0000-000075000000}"/>
    <cellStyle name="60% - Accent5 3" xfId="303" xr:uid="{00000000-0005-0000-0000-000076000000}"/>
    <cellStyle name="60% - Accent5 4" xfId="417" xr:uid="{00000000-0005-0000-0000-000077000000}"/>
    <cellStyle name="60% - Accent5 5" xfId="32" xr:uid="{00000000-0005-0000-0000-000078000000}"/>
    <cellStyle name="60% - Accent6 2" xfId="104" xr:uid="{00000000-0005-0000-0000-000079000000}"/>
    <cellStyle name="60% - Accent6 2 2" xfId="134" xr:uid="{00000000-0005-0000-0000-00007A000000}"/>
    <cellStyle name="60% - Accent6 3" xfId="304" xr:uid="{00000000-0005-0000-0000-00007B000000}"/>
    <cellStyle name="60% - Accent6 4" xfId="418" xr:uid="{00000000-0005-0000-0000-00007C000000}"/>
    <cellStyle name="60% - Accent6 5" xfId="33" xr:uid="{00000000-0005-0000-0000-00007D000000}"/>
    <cellStyle name="a1" xfId="1" xr:uid="{00000000-0005-0000-0000-00007E000000}"/>
    <cellStyle name="Accent1 2" xfId="81" xr:uid="{00000000-0005-0000-0000-00007F000000}"/>
    <cellStyle name="Accent1 2 2" xfId="135" xr:uid="{00000000-0005-0000-0000-000080000000}"/>
    <cellStyle name="Accent1 3" xfId="305" xr:uid="{00000000-0005-0000-0000-000081000000}"/>
    <cellStyle name="Accent1 4" xfId="419" xr:uid="{00000000-0005-0000-0000-000082000000}"/>
    <cellStyle name="Accent1 5" xfId="35" xr:uid="{00000000-0005-0000-0000-000083000000}"/>
    <cellStyle name="Accent2 2" xfId="85" xr:uid="{00000000-0005-0000-0000-000084000000}"/>
    <cellStyle name="Accent2 2 2" xfId="136" xr:uid="{00000000-0005-0000-0000-000085000000}"/>
    <cellStyle name="Accent2 3" xfId="306" xr:uid="{00000000-0005-0000-0000-000086000000}"/>
    <cellStyle name="Accent2 4" xfId="420" xr:uid="{00000000-0005-0000-0000-000087000000}"/>
    <cellStyle name="Accent2 5" xfId="36" xr:uid="{00000000-0005-0000-0000-000088000000}"/>
    <cellStyle name="Accent3 2" xfId="89" xr:uid="{00000000-0005-0000-0000-000089000000}"/>
    <cellStyle name="Accent3 2 2" xfId="137" xr:uid="{00000000-0005-0000-0000-00008A000000}"/>
    <cellStyle name="Accent3 3" xfId="307" xr:uid="{00000000-0005-0000-0000-00008B000000}"/>
    <cellStyle name="Accent3 4" xfId="421" xr:uid="{00000000-0005-0000-0000-00008C000000}"/>
    <cellStyle name="Accent3 5" xfId="37" xr:uid="{00000000-0005-0000-0000-00008D000000}"/>
    <cellStyle name="Accent4 2" xfId="93" xr:uid="{00000000-0005-0000-0000-00008E000000}"/>
    <cellStyle name="Accent4 2 2" xfId="138" xr:uid="{00000000-0005-0000-0000-00008F000000}"/>
    <cellStyle name="Accent4 3" xfId="308" xr:uid="{00000000-0005-0000-0000-000090000000}"/>
    <cellStyle name="Accent4 4" xfId="422" xr:uid="{00000000-0005-0000-0000-000091000000}"/>
    <cellStyle name="Accent4 5" xfId="38" xr:uid="{00000000-0005-0000-0000-000092000000}"/>
    <cellStyle name="Accent5 2" xfId="97" xr:uid="{00000000-0005-0000-0000-000093000000}"/>
    <cellStyle name="Accent5 2 2" xfId="139" xr:uid="{00000000-0005-0000-0000-000094000000}"/>
    <cellStyle name="Accent5 3" xfId="309" xr:uid="{00000000-0005-0000-0000-000095000000}"/>
    <cellStyle name="Accent5 4" xfId="423" xr:uid="{00000000-0005-0000-0000-000096000000}"/>
    <cellStyle name="Accent5 5" xfId="39" xr:uid="{00000000-0005-0000-0000-000097000000}"/>
    <cellStyle name="Accent6 2" xfId="101" xr:uid="{00000000-0005-0000-0000-000098000000}"/>
    <cellStyle name="Accent6 2 2" xfId="140" xr:uid="{00000000-0005-0000-0000-000099000000}"/>
    <cellStyle name="Accent6 3" xfId="310" xr:uid="{00000000-0005-0000-0000-00009A000000}"/>
    <cellStyle name="Accent6 4" xfId="424" xr:uid="{00000000-0005-0000-0000-00009B000000}"/>
    <cellStyle name="Accent6 5" xfId="40" xr:uid="{00000000-0005-0000-0000-00009C000000}"/>
    <cellStyle name="Bad 2" xfId="70" xr:uid="{00000000-0005-0000-0000-00009D000000}"/>
    <cellStyle name="Bad 2 2" xfId="141" xr:uid="{00000000-0005-0000-0000-00009E000000}"/>
    <cellStyle name="Bad 3" xfId="311" xr:uid="{00000000-0005-0000-0000-00009F000000}"/>
    <cellStyle name="Bad 4" xfId="425" xr:uid="{00000000-0005-0000-0000-0000A0000000}"/>
    <cellStyle name="Bad 5" xfId="41" xr:uid="{00000000-0005-0000-0000-0000A1000000}"/>
    <cellStyle name="Calculation 2" xfId="74" xr:uid="{00000000-0005-0000-0000-0000A2000000}"/>
    <cellStyle name="Calculation 2 2" xfId="188" xr:uid="{00000000-0005-0000-0000-0000A3000000}"/>
    <cellStyle name="Calculation 2 2 2" xfId="229" xr:uid="{00000000-0005-0000-0000-0000A4000000}"/>
    <cellStyle name="Calculation 2 2 2 2" xfId="238" xr:uid="{00000000-0005-0000-0000-0000A5000000}"/>
    <cellStyle name="Calculation 2 2 2 2 2" xfId="273" xr:uid="{00000000-0005-0000-0000-0000A6000000}"/>
    <cellStyle name="Calculation 2 2 2 2 2 2" xfId="387" xr:uid="{00000000-0005-0000-0000-0000A7000000}"/>
    <cellStyle name="Calculation 2 2 2 2 2 2 2" xfId="567" xr:uid="{00000000-0005-0000-0000-0000A8000000}"/>
    <cellStyle name="Calculation 2 2 2 2 2 2 3" xfId="681" xr:uid="{00000000-0005-0000-0000-0000A9000000}"/>
    <cellStyle name="Calculation 2 2 2 2 2 3" xfId="523" xr:uid="{00000000-0005-0000-0000-0000AA000000}"/>
    <cellStyle name="Calculation 2 2 2 2 2 4" xfId="559" xr:uid="{00000000-0005-0000-0000-0000AB000000}"/>
    <cellStyle name="Calculation 2 2 2 2 3" xfId="717" xr:uid="{00000000-0005-0000-0000-0000AC000000}"/>
    <cellStyle name="Calculation 2 2 2 2 4" xfId="759" xr:uid="{00000000-0005-0000-0000-0000AD000000}"/>
    <cellStyle name="Calculation 2 2 2 3" xfId="248" xr:uid="{00000000-0005-0000-0000-0000AE000000}"/>
    <cellStyle name="Calculation 2 2 2 3 2" xfId="283" xr:uid="{00000000-0005-0000-0000-0000AF000000}"/>
    <cellStyle name="Calculation 2 2 2 3 2 2" xfId="397" xr:uid="{00000000-0005-0000-0000-0000B0000000}"/>
    <cellStyle name="Calculation 2 2 2 3 2 2 2" xfId="562" xr:uid="{00000000-0005-0000-0000-0000B1000000}"/>
    <cellStyle name="Calculation 2 2 2 3 2 2 3" xfId="673" xr:uid="{00000000-0005-0000-0000-0000B2000000}"/>
    <cellStyle name="Calculation 2 2 2 3 2 3" xfId="727" xr:uid="{00000000-0005-0000-0000-0000B3000000}"/>
    <cellStyle name="Calculation 2 2 2 3 2 4" xfId="763" xr:uid="{00000000-0005-0000-0000-0000B4000000}"/>
    <cellStyle name="Calculation 2 2 2 3 3" xfId="715" xr:uid="{00000000-0005-0000-0000-0000B5000000}"/>
    <cellStyle name="Calculation 2 2 2 3 4" xfId="757" xr:uid="{00000000-0005-0000-0000-0000B6000000}"/>
    <cellStyle name="Calculation 2 2 2 4" xfId="268" xr:uid="{00000000-0005-0000-0000-0000B7000000}"/>
    <cellStyle name="Calculation 2 2 2 4 2" xfId="382" xr:uid="{00000000-0005-0000-0000-0000B8000000}"/>
    <cellStyle name="Calculation 2 2 2 4 2 2" xfId="515" xr:uid="{00000000-0005-0000-0000-0000B9000000}"/>
    <cellStyle name="Calculation 2 2 2 4 2 3" xfId="578" xr:uid="{00000000-0005-0000-0000-0000BA000000}"/>
    <cellStyle name="Calculation 2 2 2 4 3" xfId="613" xr:uid="{00000000-0005-0000-0000-0000BB000000}"/>
    <cellStyle name="Calculation 2 2 2 4 4" xfId="552" xr:uid="{00000000-0005-0000-0000-0000BC000000}"/>
    <cellStyle name="Calculation 2 2 2 5" xfId="647" xr:uid="{00000000-0005-0000-0000-0000BD000000}"/>
    <cellStyle name="Calculation 2 2 2 6" xfId="736" xr:uid="{00000000-0005-0000-0000-0000BE000000}"/>
    <cellStyle name="Calculation 2 2 3" xfId="224" xr:uid="{00000000-0005-0000-0000-0000BF000000}"/>
    <cellStyle name="Calculation 2 2 3 2" xfId="243" xr:uid="{00000000-0005-0000-0000-0000C0000000}"/>
    <cellStyle name="Calculation 2 2 3 2 2" xfId="278" xr:uid="{00000000-0005-0000-0000-0000C1000000}"/>
    <cellStyle name="Calculation 2 2 3 2 2 2" xfId="392" xr:uid="{00000000-0005-0000-0000-0000C2000000}"/>
    <cellStyle name="Calculation 2 2 3 2 2 2 2" xfId="565" xr:uid="{00000000-0005-0000-0000-0000C3000000}"/>
    <cellStyle name="Calculation 2 2 3 2 2 2 3" xfId="587" xr:uid="{00000000-0005-0000-0000-0000C4000000}"/>
    <cellStyle name="Calculation 2 2 3 2 2 3" xfId="522" xr:uid="{00000000-0005-0000-0000-0000C5000000}"/>
    <cellStyle name="Calculation 2 2 3 2 2 4" xfId="737" xr:uid="{00000000-0005-0000-0000-0000C6000000}"/>
    <cellStyle name="Calculation 2 2 3 2 3" xfId="716" xr:uid="{00000000-0005-0000-0000-0000C7000000}"/>
    <cellStyle name="Calculation 2 2 3 2 4" xfId="758" xr:uid="{00000000-0005-0000-0000-0000C8000000}"/>
    <cellStyle name="Calculation 2 2 3 3" xfId="260" xr:uid="{00000000-0005-0000-0000-0000C9000000}"/>
    <cellStyle name="Calculation 2 2 3 3 2" xfId="374" xr:uid="{00000000-0005-0000-0000-0000CA000000}"/>
    <cellStyle name="Calculation 2 2 3 3 2 2" xfId="659" xr:uid="{00000000-0005-0000-0000-0000CB000000}"/>
    <cellStyle name="Calculation 2 2 3 3 2 3" xfId="679" xr:uid="{00000000-0005-0000-0000-0000CC000000}"/>
    <cellStyle name="Calculation 2 2 3 3 3" xfId="596" xr:uid="{00000000-0005-0000-0000-0000CD000000}"/>
    <cellStyle name="Calculation 2 2 3 3 4" xfId="700" xr:uid="{00000000-0005-0000-0000-0000CE000000}"/>
    <cellStyle name="Calculation 2 2 3 4" xfId="631" xr:uid="{00000000-0005-0000-0000-0000CF000000}"/>
    <cellStyle name="Calculation 2 2 3 5" xfId="615" xr:uid="{00000000-0005-0000-0000-0000D0000000}"/>
    <cellStyle name="Calculation 2 2 4" xfId="233" xr:uid="{00000000-0005-0000-0000-0000D1000000}"/>
    <cellStyle name="Calculation 2 2 4 2" xfId="265" xr:uid="{00000000-0005-0000-0000-0000D2000000}"/>
    <cellStyle name="Calculation 2 2 4 2 2" xfId="379" xr:uid="{00000000-0005-0000-0000-0000D3000000}"/>
    <cellStyle name="Calculation 2 2 4 2 2 2" xfId="658" xr:uid="{00000000-0005-0000-0000-0000D4000000}"/>
    <cellStyle name="Calculation 2 2 4 2 2 3" xfId="605" xr:uid="{00000000-0005-0000-0000-0000D5000000}"/>
    <cellStyle name="Calculation 2 2 4 2 3" xfId="595" xr:uid="{00000000-0005-0000-0000-0000D6000000}"/>
    <cellStyle name="Calculation 2 2 4 2 4" xfId="534" xr:uid="{00000000-0005-0000-0000-0000D7000000}"/>
    <cellStyle name="Calculation 2 2 4 3" xfId="628" xr:uid="{00000000-0005-0000-0000-0000D8000000}"/>
    <cellStyle name="Calculation 2 2 4 4" xfId="650" xr:uid="{00000000-0005-0000-0000-0000D9000000}"/>
    <cellStyle name="Calculation 2 2 5" xfId="253" xr:uid="{00000000-0005-0000-0000-0000DA000000}"/>
    <cellStyle name="Calculation 2 2 5 2" xfId="367" xr:uid="{00000000-0005-0000-0000-0000DB000000}"/>
    <cellStyle name="Calculation 2 2 5 2 2" xfId="518" xr:uid="{00000000-0005-0000-0000-0000DC000000}"/>
    <cellStyle name="Calculation 2 2 5 2 3" xfId="549" xr:uid="{00000000-0005-0000-0000-0000DD000000}"/>
    <cellStyle name="Calculation 2 2 5 3" xfId="714" xr:uid="{00000000-0005-0000-0000-0000DE000000}"/>
    <cellStyle name="Calculation 2 2 5 4" xfId="756" xr:uid="{00000000-0005-0000-0000-0000DF000000}"/>
    <cellStyle name="Calculation 2 2 6" xfId="535" xr:uid="{00000000-0005-0000-0000-0000E0000000}"/>
    <cellStyle name="Calculation 2 2 7" xfId="651" xr:uid="{00000000-0005-0000-0000-0000E1000000}"/>
    <cellStyle name="Calculation 2 3" xfId="142" xr:uid="{00000000-0005-0000-0000-0000E2000000}"/>
    <cellStyle name="Calculation 2 3 2" xfId="345" xr:uid="{00000000-0005-0000-0000-0000E3000000}"/>
    <cellStyle name="Calculation 2 3 2 2" xfId="612" xr:uid="{00000000-0005-0000-0000-0000E4000000}"/>
    <cellStyle name="Calculation 2 3 2 3" xfId="603" xr:uid="{00000000-0005-0000-0000-0000E5000000}"/>
    <cellStyle name="Calculation 2 3 3" xfId="724" xr:uid="{00000000-0005-0000-0000-0000E6000000}"/>
    <cellStyle name="Calculation 2 3 4" xfId="762" xr:uid="{00000000-0005-0000-0000-0000E7000000}"/>
    <cellStyle name="Calculation 3" xfId="312" xr:uid="{00000000-0005-0000-0000-0000E8000000}"/>
    <cellStyle name="Calculation 3 2" xfId="591" xr:uid="{00000000-0005-0000-0000-0000E9000000}"/>
    <cellStyle name="Calculation 3 3" xfId="721" xr:uid="{00000000-0005-0000-0000-0000EA000000}"/>
    <cellStyle name="Calculation 4" xfId="426" xr:uid="{00000000-0005-0000-0000-0000EB000000}"/>
    <cellStyle name="Calculation 4 2" xfId="676" xr:uid="{00000000-0005-0000-0000-0000EC000000}"/>
    <cellStyle name="Calculation 4 3" xfId="593" xr:uid="{00000000-0005-0000-0000-0000ED000000}"/>
    <cellStyle name="Calculation 5" xfId="42" xr:uid="{00000000-0005-0000-0000-0000EE000000}"/>
    <cellStyle name="Calculation 6" xfId="630" xr:uid="{00000000-0005-0000-0000-0000EF000000}"/>
    <cellStyle name="Calculation 7" xfId="621" xr:uid="{00000000-0005-0000-0000-0000F0000000}"/>
    <cellStyle name="Check Cell 2" xfId="76" xr:uid="{00000000-0005-0000-0000-0000F1000000}"/>
    <cellStyle name="Check Cell 2 2" xfId="143" xr:uid="{00000000-0005-0000-0000-0000F2000000}"/>
    <cellStyle name="Check Cell 3" xfId="313" xr:uid="{00000000-0005-0000-0000-0000F3000000}"/>
    <cellStyle name="Check Cell 4" xfId="427" xr:uid="{00000000-0005-0000-0000-0000F4000000}"/>
    <cellStyle name="Check Cell 5" xfId="43" xr:uid="{00000000-0005-0000-0000-0000F5000000}"/>
    <cellStyle name="Comma" xfId="2" builtinId="3"/>
    <cellStyle name="Comma [0] 2" xfId="111" xr:uid="{00000000-0005-0000-0000-0000F7000000}"/>
    <cellStyle name="Comma [0] 2 2" xfId="145" xr:uid="{00000000-0005-0000-0000-0000F8000000}"/>
    <cellStyle name="Comma [0] 2 3" xfId="146" xr:uid="{00000000-0005-0000-0000-0000F9000000}"/>
    <cellStyle name="Comma [0] 2 3 2" xfId="147" xr:uid="{00000000-0005-0000-0000-0000FA000000}"/>
    <cellStyle name="Comma [0] 2 4" xfId="144" xr:uid="{00000000-0005-0000-0000-0000FB000000}"/>
    <cellStyle name="Comma [0] 3" xfId="116" xr:uid="{00000000-0005-0000-0000-0000FC000000}"/>
    <cellStyle name="Comma 10" xfId="197" xr:uid="{00000000-0005-0000-0000-0000FD000000}"/>
    <cellStyle name="Comma 11" xfId="200" xr:uid="{00000000-0005-0000-0000-0000FE000000}"/>
    <cellStyle name="Comma 12" xfId="201" xr:uid="{00000000-0005-0000-0000-0000FF000000}"/>
    <cellStyle name="Comma 13" xfId="202" xr:uid="{00000000-0005-0000-0000-000000010000}"/>
    <cellStyle name="Comma 14" xfId="206" xr:uid="{00000000-0005-0000-0000-000001010000}"/>
    <cellStyle name="Comma 15" xfId="211" xr:uid="{00000000-0005-0000-0000-000002010000}"/>
    <cellStyle name="Comma 16" xfId="220" xr:uid="{00000000-0005-0000-0000-000003010000}"/>
    <cellStyle name="Comma 17" xfId="221" xr:uid="{00000000-0005-0000-0000-000004010000}"/>
    <cellStyle name="Comma 18" xfId="235" xr:uid="{00000000-0005-0000-0000-000005010000}"/>
    <cellStyle name="Comma 19" xfId="234" xr:uid="{00000000-0005-0000-0000-000006010000}"/>
    <cellStyle name="Comma 2" xfId="3" xr:uid="{00000000-0005-0000-0000-000007010000}"/>
    <cellStyle name="Comma 2 2" xfId="15" xr:uid="{00000000-0005-0000-0000-000008010000}"/>
    <cellStyle name="Comma 2 2 2" xfId="184" xr:uid="{00000000-0005-0000-0000-000009010000}"/>
    <cellStyle name="Comma 2 2 3" xfId="198" xr:uid="{00000000-0005-0000-0000-00000A010000}"/>
    <cellStyle name="Comma 2 2 4" xfId="148" xr:uid="{00000000-0005-0000-0000-00000B010000}"/>
    <cellStyle name="Comma 2 3" xfId="149" xr:uid="{00000000-0005-0000-0000-00000C010000}"/>
    <cellStyle name="Comma 2 3 2" xfId="150" xr:uid="{00000000-0005-0000-0000-00000D010000}"/>
    <cellStyle name="Comma 2 4" xfId="151" xr:uid="{00000000-0005-0000-0000-00000E010000}"/>
    <cellStyle name="Comma 2 5" xfId="181" xr:uid="{00000000-0005-0000-0000-00000F010000}"/>
    <cellStyle name="Comma 20" xfId="314" xr:uid="{00000000-0005-0000-0000-000010010000}"/>
    <cellStyle name="Comma 21" xfId="428" xr:uid="{00000000-0005-0000-0000-000011010000}"/>
    <cellStyle name="Comma 22" xfId="505" xr:uid="{00000000-0005-0000-0000-000012010000}"/>
    <cellStyle name="Comma 23" xfId="506" xr:uid="{00000000-0005-0000-0000-000013010000}"/>
    <cellStyle name="Comma 24" xfId="508" xr:uid="{00000000-0005-0000-0000-000014010000}"/>
    <cellStyle name="Comma 25" xfId="509" xr:uid="{00000000-0005-0000-0000-000015010000}"/>
    <cellStyle name="Comma 26" xfId="474" xr:uid="{00000000-0005-0000-0000-000016010000}"/>
    <cellStyle name="Comma 27" xfId="468" xr:uid="{00000000-0005-0000-0000-000017010000}"/>
    <cellStyle name="Comma 3" xfId="4" xr:uid="{00000000-0005-0000-0000-000018010000}"/>
    <cellStyle name="Comma 3 2" xfId="13" xr:uid="{00000000-0005-0000-0000-000019010000}"/>
    <cellStyle name="Comma 3 2 2" xfId="108" xr:uid="{00000000-0005-0000-0000-00001A010000}"/>
    <cellStyle name="Comma 4" xfId="45" xr:uid="{00000000-0005-0000-0000-00001B010000}"/>
    <cellStyle name="Comma 4 2" xfId="152" xr:uid="{00000000-0005-0000-0000-00001C010000}"/>
    <cellStyle name="Comma 4 3" xfId="205" xr:uid="{00000000-0005-0000-0000-00001D010000}"/>
    <cellStyle name="Comma 4 4" xfId="208" xr:uid="{00000000-0005-0000-0000-00001E010000}"/>
    <cellStyle name="Comma 4 5" xfId="115" xr:uid="{00000000-0005-0000-0000-00001F010000}"/>
    <cellStyle name="Comma 5" xfId="5" xr:uid="{00000000-0005-0000-0000-000020010000}"/>
    <cellStyle name="Comma 5 2" xfId="6" xr:uid="{00000000-0005-0000-0000-000021010000}"/>
    <cellStyle name="Comma 6" xfId="117" xr:uid="{00000000-0005-0000-0000-000022010000}"/>
    <cellStyle name="Comma 7" xfId="183" xr:uid="{00000000-0005-0000-0000-000023010000}"/>
    <cellStyle name="Comma 8" xfId="182" xr:uid="{00000000-0005-0000-0000-000024010000}"/>
    <cellStyle name="Comma 9" xfId="194" xr:uid="{00000000-0005-0000-0000-000025010000}"/>
    <cellStyle name="Explanatory Text 2" xfId="79" xr:uid="{00000000-0005-0000-0000-000026010000}"/>
    <cellStyle name="Explanatory Text 2 2" xfId="153" xr:uid="{00000000-0005-0000-0000-000027010000}"/>
    <cellStyle name="Explanatory Text 3" xfId="315" xr:uid="{00000000-0005-0000-0000-000028010000}"/>
    <cellStyle name="Explanatory Text 4" xfId="429" xr:uid="{00000000-0005-0000-0000-000029010000}"/>
    <cellStyle name="Explanatory Text 5" xfId="46" xr:uid="{00000000-0005-0000-0000-00002A010000}"/>
    <cellStyle name="Good 2" xfId="69" xr:uid="{00000000-0005-0000-0000-00002B010000}"/>
    <cellStyle name="Good 2 2" xfId="154" xr:uid="{00000000-0005-0000-0000-00002C010000}"/>
    <cellStyle name="Good 3" xfId="316" xr:uid="{00000000-0005-0000-0000-00002D010000}"/>
    <cellStyle name="Good 4" xfId="430" xr:uid="{00000000-0005-0000-0000-00002E010000}"/>
    <cellStyle name="Good 5" xfId="47" xr:uid="{00000000-0005-0000-0000-00002F010000}"/>
    <cellStyle name="Heading 1 2" xfId="65" xr:uid="{00000000-0005-0000-0000-000030010000}"/>
    <cellStyle name="Heading 1 2 2" xfId="155" xr:uid="{00000000-0005-0000-0000-000031010000}"/>
    <cellStyle name="Heading 1 3" xfId="317" xr:uid="{00000000-0005-0000-0000-000032010000}"/>
    <cellStyle name="Heading 1 4" xfId="431" xr:uid="{00000000-0005-0000-0000-000033010000}"/>
    <cellStyle name="Heading 1 5" xfId="48" xr:uid="{00000000-0005-0000-0000-000034010000}"/>
    <cellStyle name="Heading 2 2" xfId="66" xr:uid="{00000000-0005-0000-0000-000035010000}"/>
    <cellStyle name="Heading 2 2 2" xfId="156" xr:uid="{00000000-0005-0000-0000-000036010000}"/>
    <cellStyle name="Heading 2 3" xfId="318" xr:uid="{00000000-0005-0000-0000-000037010000}"/>
    <cellStyle name="Heading 2 4" xfId="432" xr:uid="{00000000-0005-0000-0000-000038010000}"/>
    <cellStyle name="Heading 2 5" xfId="49" xr:uid="{00000000-0005-0000-0000-000039010000}"/>
    <cellStyle name="Heading 3 2" xfId="67" xr:uid="{00000000-0005-0000-0000-00003A010000}"/>
    <cellStyle name="Heading 3 2 2" xfId="157" xr:uid="{00000000-0005-0000-0000-00003B010000}"/>
    <cellStyle name="Heading 3 3" xfId="319" xr:uid="{00000000-0005-0000-0000-00003C010000}"/>
    <cellStyle name="Heading 3 4" xfId="433" xr:uid="{00000000-0005-0000-0000-00003D010000}"/>
    <cellStyle name="Heading 3 5" xfId="50" xr:uid="{00000000-0005-0000-0000-00003E010000}"/>
    <cellStyle name="Heading 4 2" xfId="68" xr:uid="{00000000-0005-0000-0000-00003F010000}"/>
    <cellStyle name="Heading 4 2 2" xfId="158" xr:uid="{00000000-0005-0000-0000-000040010000}"/>
    <cellStyle name="Heading 4 3" xfId="320" xr:uid="{00000000-0005-0000-0000-000041010000}"/>
    <cellStyle name="Heading 4 4" xfId="434" xr:uid="{00000000-0005-0000-0000-000042010000}"/>
    <cellStyle name="Heading 4 5" xfId="51" xr:uid="{00000000-0005-0000-0000-000043010000}"/>
    <cellStyle name="Input 2" xfId="72" xr:uid="{00000000-0005-0000-0000-000044010000}"/>
    <cellStyle name="Input 2 2" xfId="187" xr:uid="{00000000-0005-0000-0000-000045010000}"/>
    <cellStyle name="Input 2 2 2" xfId="228" xr:uid="{00000000-0005-0000-0000-000046010000}"/>
    <cellStyle name="Input 2 2 2 2" xfId="237" xr:uid="{00000000-0005-0000-0000-000047010000}"/>
    <cellStyle name="Input 2 2 2 2 2" xfId="272" xr:uid="{00000000-0005-0000-0000-000048010000}"/>
    <cellStyle name="Input 2 2 2 2 2 2" xfId="386" xr:uid="{00000000-0005-0000-0000-000049010000}"/>
    <cellStyle name="Input 2 2 2 2 2 2 2" xfId="582" xr:uid="{00000000-0005-0000-0000-00004A010000}"/>
    <cellStyle name="Input 2 2 2 2 2 2 3" xfId="675" xr:uid="{00000000-0005-0000-0000-00004B010000}"/>
    <cellStyle name="Input 2 2 2 2 2 3" xfId="536" xr:uid="{00000000-0005-0000-0000-00004C010000}"/>
    <cellStyle name="Input 2 2 2 2 2 4" xfId="708" xr:uid="{00000000-0005-0000-0000-00004D010000}"/>
    <cellStyle name="Input 2 2 2 2 3" xfId="530" xr:uid="{00000000-0005-0000-0000-00004E010000}"/>
    <cellStyle name="Input 2 2 2 2 4" xfId="654" xr:uid="{00000000-0005-0000-0000-00004F010000}"/>
    <cellStyle name="Input 2 2 2 3" xfId="247" xr:uid="{00000000-0005-0000-0000-000050010000}"/>
    <cellStyle name="Input 2 2 2 3 2" xfId="282" xr:uid="{00000000-0005-0000-0000-000051010000}"/>
    <cellStyle name="Input 2 2 2 3 2 2" xfId="396" xr:uid="{00000000-0005-0000-0000-000052010000}"/>
    <cellStyle name="Input 2 2 2 3 2 2 2" xfId="580" xr:uid="{00000000-0005-0000-0000-000053010000}"/>
    <cellStyle name="Input 2 2 2 3 2 2 3" xfId="571" xr:uid="{00000000-0005-0000-0000-000054010000}"/>
    <cellStyle name="Input 2 2 2 3 2 3" xfId="722" xr:uid="{00000000-0005-0000-0000-000055010000}"/>
    <cellStyle name="Input 2 2 2 3 2 4" xfId="760" xr:uid="{00000000-0005-0000-0000-000056010000}"/>
    <cellStyle name="Input 2 2 2 3 3" xfId="528" xr:uid="{00000000-0005-0000-0000-000057010000}"/>
    <cellStyle name="Input 2 2 2 3 4" xfId="686" xr:uid="{00000000-0005-0000-0000-000058010000}"/>
    <cellStyle name="Input 2 2 2 4" xfId="267" xr:uid="{00000000-0005-0000-0000-000059010000}"/>
    <cellStyle name="Input 2 2 2 4 2" xfId="381" xr:uid="{00000000-0005-0000-0000-00005A010000}"/>
    <cellStyle name="Input 2 2 2 4 2 2" xfId="553" xr:uid="{00000000-0005-0000-0000-00005B010000}"/>
    <cellStyle name="Input 2 2 2 4 2 3" xfId="627" xr:uid="{00000000-0005-0000-0000-00005C010000}"/>
    <cellStyle name="Input 2 2 2 4 3" xfId="524" xr:uid="{00000000-0005-0000-0000-00005D010000}"/>
    <cellStyle name="Input 2 2 2 4 4" xfId="564" xr:uid="{00000000-0005-0000-0000-00005E010000}"/>
    <cellStyle name="Input 2 2 2 5" xfId="696" xr:uid="{00000000-0005-0000-0000-00005F010000}"/>
    <cellStyle name="Input 2 2 2 6" xfId="744" xr:uid="{00000000-0005-0000-0000-000060010000}"/>
    <cellStyle name="Input 2 2 3" xfId="225" xr:uid="{00000000-0005-0000-0000-000061010000}"/>
    <cellStyle name="Input 2 2 3 2" xfId="244" xr:uid="{00000000-0005-0000-0000-000062010000}"/>
    <cellStyle name="Input 2 2 3 2 2" xfId="279" xr:uid="{00000000-0005-0000-0000-000063010000}"/>
    <cellStyle name="Input 2 2 3 2 2 2" xfId="393" xr:uid="{00000000-0005-0000-0000-000064010000}"/>
    <cellStyle name="Input 2 2 3 2 2 2 2" xfId="512" xr:uid="{00000000-0005-0000-0000-000065010000}"/>
    <cellStyle name="Input 2 2 3 2 2 2 3" xfId="554" xr:uid="{00000000-0005-0000-0000-000066010000}"/>
    <cellStyle name="Input 2 2 3 2 2 3" xfId="570" xr:uid="{00000000-0005-0000-0000-000067010000}"/>
    <cellStyle name="Input 2 2 3 2 2 4" xfId="531" xr:uid="{00000000-0005-0000-0000-000068010000}"/>
    <cellStyle name="Input 2 2 3 2 3" xfId="667" xr:uid="{00000000-0005-0000-0000-000069010000}"/>
    <cellStyle name="Input 2 2 3 2 4" xfId="720" xr:uid="{00000000-0005-0000-0000-00006A010000}"/>
    <cellStyle name="Input 2 2 3 3" xfId="261" xr:uid="{00000000-0005-0000-0000-00006B010000}"/>
    <cellStyle name="Input 2 2 3 3 2" xfId="375" xr:uid="{00000000-0005-0000-0000-00006C010000}"/>
    <cellStyle name="Input 2 2 3 3 2 2" xfId="584" xr:uid="{00000000-0005-0000-0000-00006D010000}"/>
    <cellStyle name="Input 2 2 3 3 2 3" xfId="677" xr:uid="{00000000-0005-0000-0000-00006E010000}"/>
    <cellStyle name="Input 2 2 3 3 3" xfId="544" xr:uid="{00000000-0005-0000-0000-00006F010000}"/>
    <cellStyle name="Input 2 2 3 3 4" xfId="733" xr:uid="{00000000-0005-0000-0000-000070010000}"/>
    <cellStyle name="Input 2 2 3 4" xfId="625" xr:uid="{00000000-0005-0000-0000-000071010000}"/>
    <cellStyle name="Input 2 2 3 5" xfId="734" xr:uid="{00000000-0005-0000-0000-000072010000}"/>
    <cellStyle name="Input 2 2 4" xfId="213" xr:uid="{00000000-0005-0000-0000-000073010000}"/>
    <cellStyle name="Input 2 2 4 2" xfId="264" xr:uid="{00000000-0005-0000-0000-000074010000}"/>
    <cellStyle name="Input 2 2 4 2 2" xfId="378" xr:uid="{00000000-0005-0000-0000-000075010000}"/>
    <cellStyle name="Input 2 2 4 2 2 2" xfId="705" xr:uid="{00000000-0005-0000-0000-000076010000}"/>
    <cellStyle name="Input 2 2 4 2 2 3" xfId="750" xr:uid="{00000000-0005-0000-0000-000077010000}"/>
    <cellStyle name="Input 2 2 4 2 3" xfId="663" xr:uid="{00000000-0005-0000-0000-000078010000}"/>
    <cellStyle name="Input 2 2 4 2 4" xfId="687" xr:uid="{00000000-0005-0000-0000-000079010000}"/>
    <cellStyle name="Input 2 2 4 3" xfId="678" xr:uid="{00000000-0005-0000-0000-00007A010000}"/>
    <cellStyle name="Input 2 2 4 4" xfId="634" xr:uid="{00000000-0005-0000-0000-00007B010000}"/>
    <cellStyle name="Input 2 2 5" xfId="252" xr:uid="{00000000-0005-0000-0000-00007C010000}"/>
    <cellStyle name="Input 2 2 5 2" xfId="366" xr:uid="{00000000-0005-0000-0000-00007D010000}"/>
    <cellStyle name="Input 2 2 5 2 2" xfId="560" xr:uid="{00000000-0005-0000-0000-00007E010000}"/>
    <cellStyle name="Input 2 2 5 2 3" xfId="690" xr:uid="{00000000-0005-0000-0000-00007F010000}"/>
    <cellStyle name="Input 2 2 5 3" xfId="527" xr:uid="{00000000-0005-0000-0000-000080010000}"/>
    <cellStyle name="Input 2 2 5 4" xfId="637" xr:uid="{00000000-0005-0000-0000-000081010000}"/>
    <cellStyle name="Input 2 2 6" xfId="574" xr:uid="{00000000-0005-0000-0000-000082010000}"/>
    <cellStyle name="Input 2 2 7" xfId="607" xr:uid="{00000000-0005-0000-0000-000083010000}"/>
    <cellStyle name="Input 2 3" xfId="159" xr:uid="{00000000-0005-0000-0000-000084010000}"/>
    <cellStyle name="Input 2 3 2" xfId="346" xr:uid="{00000000-0005-0000-0000-000085010000}"/>
    <cellStyle name="Input 2 3 2 2" xfId="548" xr:uid="{00000000-0005-0000-0000-000086010000}"/>
    <cellStyle name="Input 2 3 2 3" xfId="684" xr:uid="{00000000-0005-0000-0000-000087010000}"/>
    <cellStyle name="Input 2 3 3" xfId="568" xr:uid="{00000000-0005-0000-0000-000088010000}"/>
    <cellStyle name="Input 2 3 4" xfId="632" xr:uid="{00000000-0005-0000-0000-000089010000}"/>
    <cellStyle name="Input 3" xfId="321" xr:uid="{00000000-0005-0000-0000-00008A010000}"/>
    <cellStyle name="Input 3 2" xfId="710" xr:uid="{00000000-0005-0000-0000-00008B010000}"/>
    <cellStyle name="Input 3 3" xfId="753" xr:uid="{00000000-0005-0000-0000-00008C010000}"/>
    <cellStyle name="Input 4" xfId="435" xr:uid="{00000000-0005-0000-0000-00008D010000}"/>
    <cellStyle name="Input 4 2" xfId="579" xr:uid="{00000000-0005-0000-0000-00008E010000}"/>
    <cellStyle name="Input 4 3" xfId="671" xr:uid="{00000000-0005-0000-0000-00008F010000}"/>
    <cellStyle name="Input 5" xfId="52" xr:uid="{00000000-0005-0000-0000-000090010000}"/>
    <cellStyle name="Input 6" xfId="572" xr:uid="{00000000-0005-0000-0000-000091010000}"/>
    <cellStyle name="Input 7" xfId="590" xr:uid="{00000000-0005-0000-0000-000092010000}"/>
    <cellStyle name="Linked Cell 2" xfId="75" xr:uid="{00000000-0005-0000-0000-000093010000}"/>
    <cellStyle name="Linked Cell 2 2" xfId="160" xr:uid="{00000000-0005-0000-0000-000094010000}"/>
    <cellStyle name="Linked Cell 3" xfId="322" xr:uid="{00000000-0005-0000-0000-000095010000}"/>
    <cellStyle name="Linked Cell 4" xfId="436" xr:uid="{00000000-0005-0000-0000-000096010000}"/>
    <cellStyle name="Linked Cell 5" xfId="53" xr:uid="{00000000-0005-0000-0000-000097010000}"/>
    <cellStyle name="MS_Arabic" xfId="7" xr:uid="{00000000-0005-0000-0000-000098010000}"/>
    <cellStyle name="Neutral 2" xfId="71" xr:uid="{00000000-0005-0000-0000-000099010000}"/>
    <cellStyle name="Neutral 2 2" xfId="161" xr:uid="{00000000-0005-0000-0000-00009A010000}"/>
    <cellStyle name="Neutral 3" xfId="323" xr:uid="{00000000-0005-0000-0000-00009B010000}"/>
    <cellStyle name="Neutral 4" xfId="437" xr:uid="{00000000-0005-0000-0000-00009C010000}"/>
    <cellStyle name="Neutral 5" xfId="54" xr:uid="{00000000-0005-0000-0000-00009D010000}"/>
    <cellStyle name="Normal" xfId="0" builtinId="0"/>
    <cellStyle name="Normal 10" xfId="767" xr:uid="{00000000-0005-0000-0000-00009F010000}"/>
    <cellStyle name="Normal 11" xfId="768" xr:uid="{A346F4FA-EE97-4169-B203-5D37A1034B87}"/>
    <cellStyle name="Normal 2" xfId="8" xr:uid="{00000000-0005-0000-0000-0000A0010000}"/>
    <cellStyle name="Normal 2 2" xfId="14" xr:uid="{00000000-0005-0000-0000-0000A1010000}"/>
    <cellStyle name="Normal 2 2 2" xfId="163" xr:uid="{00000000-0005-0000-0000-0000A2010000}"/>
    <cellStyle name="Normal 2 2 3" xfId="162" xr:uid="{00000000-0005-0000-0000-0000A3010000}"/>
    <cellStyle name="Normal 2 3" xfId="164" xr:uid="{00000000-0005-0000-0000-0000A4010000}"/>
    <cellStyle name="Normal 2 3 2" xfId="165" xr:uid="{00000000-0005-0000-0000-0000A5010000}"/>
    <cellStyle name="Normal 2 4" xfId="55" xr:uid="{00000000-0005-0000-0000-0000A6010000}"/>
    <cellStyle name="Normal 2 4 2" xfId="195" xr:uid="{00000000-0005-0000-0000-0000A7010000}"/>
    <cellStyle name="Normal 2 4 3" xfId="324" xr:uid="{00000000-0005-0000-0000-0000A8010000}"/>
    <cellStyle name="Normal 2 5" xfId="107" xr:uid="{00000000-0005-0000-0000-0000A9010000}"/>
    <cellStyle name="Normal 3" xfId="9" xr:uid="{00000000-0005-0000-0000-0000AA010000}"/>
    <cellStyle name="Normal 3 2" xfId="114" xr:uid="{00000000-0005-0000-0000-0000AB010000}"/>
    <cellStyle name="Normal 3 3" xfId="204" xr:uid="{00000000-0005-0000-0000-0000AC010000}"/>
    <cellStyle name="Normal 3 3 2" xfId="358" xr:uid="{00000000-0005-0000-0000-0000AD010000}"/>
    <cellStyle name="Normal 3 3 2 2" xfId="498" xr:uid="{00000000-0005-0000-0000-0000AE010000}"/>
    <cellStyle name="Normal 3 3 3" xfId="466" xr:uid="{00000000-0005-0000-0000-0000AF010000}"/>
    <cellStyle name="Normal 3 4" xfId="106" xr:uid="{00000000-0005-0000-0000-0000B0010000}"/>
    <cellStyle name="Normal 3 5" xfId="61" xr:uid="{00000000-0005-0000-0000-0000B1010000}"/>
    <cellStyle name="Normal 38 4" xfId="166" xr:uid="{00000000-0005-0000-0000-0000B2010000}"/>
    <cellStyle name="Normal 4" xfId="10" xr:uid="{00000000-0005-0000-0000-0000B3010000}"/>
    <cellStyle name="Normal 4 2" xfId="167" xr:uid="{00000000-0005-0000-0000-0000B4010000}"/>
    <cellStyle name="Normal 4 2 2" xfId="215" xr:uid="{00000000-0005-0000-0000-0000B5010000}"/>
    <cellStyle name="Normal 4 2 2 2" xfId="360" xr:uid="{00000000-0005-0000-0000-0000B6010000}"/>
    <cellStyle name="Normal 4 2 2 2 2" xfId="500" xr:uid="{00000000-0005-0000-0000-0000B7010000}"/>
    <cellStyle name="Normal 4 2 2 3" xfId="469" xr:uid="{00000000-0005-0000-0000-0000B8010000}"/>
    <cellStyle name="Normal 4 2 3" xfId="347" xr:uid="{00000000-0005-0000-0000-0000B9010000}"/>
    <cellStyle name="Normal 4 2 3 2" xfId="490" xr:uid="{00000000-0005-0000-0000-0000BA010000}"/>
    <cellStyle name="Normal 4 2 4" xfId="458" xr:uid="{00000000-0005-0000-0000-0000BB010000}"/>
    <cellStyle name="Normal 4 3" xfId="185" xr:uid="{00000000-0005-0000-0000-0000BC010000}"/>
    <cellStyle name="Normal 4 3 2" xfId="217" xr:uid="{00000000-0005-0000-0000-0000BD010000}"/>
    <cellStyle name="Normal 4 3 2 2" xfId="362" xr:uid="{00000000-0005-0000-0000-0000BE010000}"/>
    <cellStyle name="Normal 4 3 2 2 2" xfId="502" xr:uid="{00000000-0005-0000-0000-0000BF010000}"/>
    <cellStyle name="Normal 4 3 2 3" xfId="471" xr:uid="{00000000-0005-0000-0000-0000C0010000}"/>
    <cellStyle name="Normal 4 3 3" xfId="353" xr:uid="{00000000-0005-0000-0000-0000C1010000}"/>
    <cellStyle name="Normal 4 3 3 2" xfId="493" xr:uid="{00000000-0005-0000-0000-0000C2010000}"/>
    <cellStyle name="Normal 4 3 4" xfId="461" xr:uid="{00000000-0005-0000-0000-0000C3010000}"/>
    <cellStyle name="Normal 4 4" xfId="199" xr:uid="{00000000-0005-0000-0000-0000C4010000}"/>
    <cellStyle name="Normal 4 4 2" xfId="356" xr:uid="{00000000-0005-0000-0000-0000C5010000}"/>
    <cellStyle name="Normal 4 4 2 2" xfId="496" xr:uid="{00000000-0005-0000-0000-0000C6010000}"/>
    <cellStyle name="Normal 4 4 3" xfId="464" xr:uid="{00000000-0005-0000-0000-0000C7010000}"/>
    <cellStyle name="Normal 4 5" xfId="105" xr:uid="{00000000-0005-0000-0000-0000C8010000}"/>
    <cellStyle name="Normal 4 5 2" xfId="344" xr:uid="{00000000-0005-0000-0000-0000C9010000}"/>
    <cellStyle name="Normal 4 5 2 2" xfId="489" xr:uid="{00000000-0005-0000-0000-0000CA010000}"/>
    <cellStyle name="Normal 4 5 3" xfId="457" xr:uid="{00000000-0005-0000-0000-0000CB010000}"/>
    <cellStyle name="Normal 4 6" xfId="330" xr:uid="{00000000-0005-0000-0000-0000CC010000}"/>
    <cellStyle name="Normal 4 6 2" xfId="475" xr:uid="{00000000-0005-0000-0000-0000CD010000}"/>
    <cellStyle name="Normal 4 7" xfId="443" xr:uid="{00000000-0005-0000-0000-0000CE010000}"/>
    <cellStyle name="Normal 4 8" xfId="63" xr:uid="{00000000-0005-0000-0000-0000CF010000}"/>
    <cellStyle name="Normal 40" xfId="168" xr:uid="{00000000-0005-0000-0000-0000D0010000}"/>
    <cellStyle name="Normal 40 2" xfId="169" xr:uid="{00000000-0005-0000-0000-0000D1010000}"/>
    <cellStyle name="Normal 40 2 2" xfId="170" xr:uid="{00000000-0005-0000-0000-0000D2010000}"/>
    <cellStyle name="Normal 47" xfId="171" xr:uid="{00000000-0005-0000-0000-0000D3010000}"/>
    <cellStyle name="Normal 49" xfId="172" xr:uid="{00000000-0005-0000-0000-0000D4010000}"/>
    <cellStyle name="Normal 5" xfId="11" xr:uid="{00000000-0005-0000-0000-0000D5010000}"/>
    <cellStyle name="Normal 5 2" xfId="173" xr:uid="{00000000-0005-0000-0000-0000D6010000}"/>
    <cellStyle name="Normal 5 2 2" xfId="216" xr:uid="{00000000-0005-0000-0000-0000D7010000}"/>
    <cellStyle name="Normal 5 2 2 2" xfId="361" xr:uid="{00000000-0005-0000-0000-0000D8010000}"/>
    <cellStyle name="Normal 5 2 2 2 2" xfId="501" xr:uid="{00000000-0005-0000-0000-0000D9010000}"/>
    <cellStyle name="Normal 5 2 2 3" xfId="470" xr:uid="{00000000-0005-0000-0000-0000DA010000}"/>
    <cellStyle name="Normal 5 2 3" xfId="348" xr:uid="{00000000-0005-0000-0000-0000DB010000}"/>
    <cellStyle name="Normal 5 2 3 2" xfId="491" xr:uid="{00000000-0005-0000-0000-0000DC010000}"/>
    <cellStyle name="Normal 5 2 4" xfId="459" xr:uid="{00000000-0005-0000-0000-0000DD010000}"/>
    <cellStyle name="Normal 5 3" xfId="189" xr:uid="{00000000-0005-0000-0000-0000DE010000}"/>
    <cellStyle name="Normal 5 3 2" xfId="218" xr:uid="{00000000-0005-0000-0000-0000DF010000}"/>
    <cellStyle name="Normal 5 3 2 2" xfId="363" xr:uid="{00000000-0005-0000-0000-0000E0010000}"/>
    <cellStyle name="Normal 5 3 2 2 2" xfId="503" xr:uid="{00000000-0005-0000-0000-0000E1010000}"/>
    <cellStyle name="Normal 5 3 2 3" xfId="472" xr:uid="{00000000-0005-0000-0000-0000E2010000}"/>
    <cellStyle name="Normal 5 3 3" xfId="354" xr:uid="{00000000-0005-0000-0000-0000E3010000}"/>
    <cellStyle name="Normal 5 3 3 2" xfId="494" xr:uid="{00000000-0005-0000-0000-0000E4010000}"/>
    <cellStyle name="Normal 5 3 4" xfId="462" xr:uid="{00000000-0005-0000-0000-0000E5010000}"/>
    <cellStyle name="Normal 5 4" xfId="203" xr:uid="{00000000-0005-0000-0000-0000E6010000}"/>
    <cellStyle name="Normal 5 4 2" xfId="357" xr:uid="{00000000-0005-0000-0000-0000E7010000}"/>
    <cellStyle name="Normal 5 4 2 2" xfId="497" xr:uid="{00000000-0005-0000-0000-0000E8010000}"/>
    <cellStyle name="Normal 5 4 3" xfId="465" xr:uid="{00000000-0005-0000-0000-0000E9010000}"/>
    <cellStyle name="Normal 52" xfId="174" xr:uid="{00000000-0005-0000-0000-0000EA010000}"/>
    <cellStyle name="Normal 6" xfId="193" xr:uid="{00000000-0005-0000-0000-0000EB010000}"/>
    <cellStyle name="Normal 7" xfId="207" xr:uid="{00000000-0005-0000-0000-0000EC010000}"/>
    <cellStyle name="Normal 8" xfId="286" xr:uid="{00000000-0005-0000-0000-0000ED010000}"/>
    <cellStyle name="Normal 9" xfId="400" xr:uid="{00000000-0005-0000-0000-0000EE010000}"/>
    <cellStyle name="Normal 9 2" xfId="507" xr:uid="{00000000-0005-0000-0000-0000EF010000}"/>
    <cellStyle name="Normal_الأصلية والمناقلات" xfId="12" xr:uid="{00000000-0005-0000-0000-0000F0010000}"/>
    <cellStyle name="Note 2" xfId="78" xr:uid="{00000000-0005-0000-0000-0000F1010000}"/>
    <cellStyle name="Note 2 2" xfId="186" xr:uid="{00000000-0005-0000-0000-0000F2010000}"/>
    <cellStyle name="Note 2 2 2" xfId="227" xr:uid="{00000000-0005-0000-0000-0000F3010000}"/>
    <cellStyle name="Note 2 2 2 2" xfId="236" xr:uid="{00000000-0005-0000-0000-0000F4010000}"/>
    <cellStyle name="Note 2 2 2 2 2" xfId="271" xr:uid="{00000000-0005-0000-0000-0000F5010000}"/>
    <cellStyle name="Note 2 2 2 2 2 2" xfId="385" xr:uid="{00000000-0005-0000-0000-0000F6010000}"/>
    <cellStyle name="Note 2 2 2 2 2 2 2" xfId="657" xr:uid="{00000000-0005-0000-0000-0000F7010000}"/>
    <cellStyle name="Note 2 2 2 2 2 2 3" xfId="648" xr:uid="{00000000-0005-0000-0000-0000F8010000}"/>
    <cellStyle name="Note 2 2 2 2 2 3" xfId="576" xr:uid="{00000000-0005-0000-0000-0000F9010000}"/>
    <cellStyle name="Note 2 2 2 2 2 4" xfId="682" xr:uid="{00000000-0005-0000-0000-0000FA010000}"/>
    <cellStyle name="Note 2 2 2 2 3" xfId="546" xr:uid="{00000000-0005-0000-0000-0000FB010000}"/>
    <cellStyle name="Note 2 2 2 2 4" xfId="610" xr:uid="{00000000-0005-0000-0000-0000FC010000}"/>
    <cellStyle name="Note 2 2 2 3" xfId="246" xr:uid="{00000000-0005-0000-0000-0000FD010000}"/>
    <cellStyle name="Note 2 2 2 3 2" xfId="281" xr:uid="{00000000-0005-0000-0000-0000FE010000}"/>
    <cellStyle name="Note 2 2 2 3 2 2" xfId="395" xr:uid="{00000000-0005-0000-0000-0000FF010000}"/>
    <cellStyle name="Note 2 2 2 3 2 2 2" xfId="655" xr:uid="{00000000-0005-0000-0000-000000020000}"/>
    <cellStyle name="Note 2 2 2 3 2 2 3" xfId="556" xr:uid="{00000000-0005-0000-0000-000001020000}"/>
    <cellStyle name="Note 2 2 2 3 2 3" xfId="521" xr:uid="{00000000-0005-0000-0000-000002020000}"/>
    <cellStyle name="Note 2 2 2 3 2 4" xfId="670" xr:uid="{00000000-0005-0000-0000-000003020000}"/>
    <cellStyle name="Note 2 2 2 3 3" xfId="542" xr:uid="{00000000-0005-0000-0000-000004020000}"/>
    <cellStyle name="Note 2 2 2 3 4" xfId="563" xr:uid="{00000000-0005-0000-0000-000005020000}"/>
    <cellStyle name="Note 2 2 2 4" xfId="266" xr:uid="{00000000-0005-0000-0000-000006020000}"/>
    <cellStyle name="Note 2 2 2 4 2" xfId="380" xr:uid="{00000000-0005-0000-0000-000007020000}"/>
    <cellStyle name="Note 2 2 2 4 2 2" xfId="583" xr:uid="{00000000-0005-0000-0000-000008020000}"/>
    <cellStyle name="Note 2 2 2 4 2 3" xfId="520" xr:uid="{00000000-0005-0000-0000-000009020000}"/>
    <cellStyle name="Note 2 2 2 4 3" xfId="551" xr:uid="{00000000-0005-0000-0000-00000A020000}"/>
    <cellStyle name="Note 2 2 2 4 4" xfId="730" xr:uid="{00000000-0005-0000-0000-00000B020000}"/>
    <cellStyle name="Note 2 2 2 5" xfId="642" xr:uid="{00000000-0005-0000-0000-00000C020000}"/>
    <cellStyle name="Note 2 2 2 6" xfId="606" xr:uid="{00000000-0005-0000-0000-00000D020000}"/>
    <cellStyle name="Note 2 2 3" xfId="226" xr:uid="{00000000-0005-0000-0000-00000E020000}"/>
    <cellStyle name="Note 2 2 3 2" xfId="245" xr:uid="{00000000-0005-0000-0000-00000F020000}"/>
    <cellStyle name="Note 2 2 3 2 2" xfId="280" xr:uid="{00000000-0005-0000-0000-000010020000}"/>
    <cellStyle name="Note 2 2 3 2 2 2" xfId="394" xr:uid="{00000000-0005-0000-0000-000011020000}"/>
    <cellStyle name="Note 2 2 3 2 2 2 2" xfId="702" xr:uid="{00000000-0005-0000-0000-000012020000}"/>
    <cellStyle name="Note 2 2 3 2 2 2 3" xfId="747" xr:uid="{00000000-0005-0000-0000-000013020000}"/>
    <cellStyle name="Note 2 2 3 2 2 3" xfId="538" xr:uid="{00000000-0005-0000-0000-000014020000}"/>
    <cellStyle name="Note 2 2 3 2 2 4" xfId="569" xr:uid="{00000000-0005-0000-0000-000015020000}"/>
    <cellStyle name="Note 2 2 3 2 3" xfId="599" xr:uid="{00000000-0005-0000-0000-000016020000}"/>
    <cellStyle name="Note 2 2 3 2 4" xfId="629" xr:uid="{00000000-0005-0000-0000-000017020000}"/>
    <cellStyle name="Note 2 2 3 3" xfId="262" xr:uid="{00000000-0005-0000-0000-000018020000}"/>
    <cellStyle name="Note 2 2 3 3 2" xfId="376" xr:uid="{00000000-0005-0000-0000-000019020000}"/>
    <cellStyle name="Note 2 2 3 3 2 2" xfId="555" xr:uid="{00000000-0005-0000-0000-00001A020000}"/>
    <cellStyle name="Note 2 2 3 3 2 3" xfId="566" xr:uid="{00000000-0005-0000-0000-00001B020000}"/>
    <cellStyle name="Note 2 2 3 3 3" xfId="525" xr:uid="{00000000-0005-0000-0000-00001C020000}"/>
    <cellStyle name="Note 2 2 3 3 4" xfId="640" xr:uid="{00000000-0005-0000-0000-00001D020000}"/>
    <cellStyle name="Note 2 2 3 4" xfId="692" xr:uid="{00000000-0005-0000-0000-00001E020000}"/>
    <cellStyle name="Note 2 2 3 5" xfId="741" xr:uid="{00000000-0005-0000-0000-00001F020000}"/>
    <cellStyle name="Note 2 2 4" xfId="232" xr:uid="{00000000-0005-0000-0000-000020020000}"/>
    <cellStyle name="Note 2 2 4 2" xfId="263" xr:uid="{00000000-0005-0000-0000-000021020000}"/>
    <cellStyle name="Note 2 2 4 2 2" xfId="377" xr:uid="{00000000-0005-0000-0000-000022020000}"/>
    <cellStyle name="Note 2 2 4 2 2 2" xfId="516" xr:uid="{00000000-0005-0000-0000-000023020000}"/>
    <cellStyle name="Note 2 2 4 2 2 3" xfId="573" xr:uid="{00000000-0005-0000-0000-000024020000}"/>
    <cellStyle name="Note 2 2 4 2 3" xfId="712" xr:uid="{00000000-0005-0000-0000-000025020000}"/>
    <cellStyle name="Note 2 2 4 2 4" xfId="754" xr:uid="{00000000-0005-0000-0000-000026020000}"/>
    <cellStyle name="Note 2 2 4 3" xfId="644" xr:uid="{00000000-0005-0000-0000-000027020000}"/>
    <cellStyle name="Note 2 2 4 4" xfId="718" xr:uid="{00000000-0005-0000-0000-000028020000}"/>
    <cellStyle name="Note 2 2 5" xfId="251" xr:uid="{00000000-0005-0000-0000-000029020000}"/>
    <cellStyle name="Note 2 2 5 2" xfId="365" xr:uid="{00000000-0005-0000-0000-00002A020000}"/>
    <cellStyle name="Note 2 2 5 2 2" xfId="586" xr:uid="{00000000-0005-0000-0000-00002B020000}"/>
    <cellStyle name="Note 2 2 5 2 3" xfId="620" xr:uid="{00000000-0005-0000-0000-00002C020000}"/>
    <cellStyle name="Note 2 2 5 3" xfId="541" xr:uid="{00000000-0005-0000-0000-00002D020000}"/>
    <cellStyle name="Note 2 2 5 4" xfId="62" xr:uid="{00000000-0005-0000-0000-00002E020000}"/>
    <cellStyle name="Note 2 2 6" xfId="616" xr:uid="{00000000-0005-0000-0000-00002F020000}"/>
    <cellStyle name="Note 2 2 7" xfId="537" xr:uid="{00000000-0005-0000-0000-000030020000}"/>
    <cellStyle name="Note 2 3" xfId="175" xr:uid="{00000000-0005-0000-0000-000031020000}"/>
    <cellStyle name="Note 2 3 2" xfId="349" xr:uid="{00000000-0005-0000-0000-000032020000}"/>
    <cellStyle name="Note 2 3 2 2" xfId="662" xr:uid="{00000000-0005-0000-0000-000033020000}"/>
    <cellStyle name="Note 2 3 2 3" xfId="674" xr:uid="{00000000-0005-0000-0000-000034020000}"/>
    <cellStyle name="Note 2 3 3" xfId="723" xr:uid="{00000000-0005-0000-0000-000035020000}"/>
    <cellStyle name="Note 2 3 4" xfId="761" xr:uid="{00000000-0005-0000-0000-000036020000}"/>
    <cellStyle name="Note 2 4" xfId="331" xr:uid="{00000000-0005-0000-0000-000037020000}"/>
    <cellStyle name="Note 2 4 2" xfId="476" xr:uid="{00000000-0005-0000-0000-000038020000}"/>
    <cellStyle name="Note 2 5" xfId="444" xr:uid="{00000000-0005-0000-0000-000039020000}"/>
    <cellStyle name="Note 3" xfId="176" xr:uid="{00000000-0005-0000-0000-00003A020000}"/>
    <cellStyle name="Note 3 2" xfId="190" xr:uid="{00000000-0005-0000-0000-00003B020000}"/>
    <cellStyle name="Note 3 2 2" xfId="219" xr:uid="{00000000-0005-0000-0000-00003C020000}"/>
    <cellStyle name="Note 3 2 2 2" xfId="364" xr:uid="{00000000-0005-0000-0000-00003D020000}"/>
    <cellStyle name="Note 3 2 2 2 2" xfId="504" xr:uid="{00000000-0005-0000-0000-00003E020000}"/>
    <cellStyle name="Note 3 2 2 3" xfId="473" xr:uid="{00000000-0005-0000-0000-00003F020000}"/>
    <cellStyle name="Note 3 2 3" xfId="355" xr:uid="{00000000-0005-0000-0000-000040020000}"/>
    <cellStyle name="Note 3 2 3 2" xfId="495" xr:uid="{00000000-0005-0000-0000-000041020000}"/>
    <cellStyle name="Note 3 2 4" xfId="463" xr:uid="{00000000-0005-0000-0000-000042020000}"/>
    <cellStyle name="Note 3 3" xfId="209" xr:uid="{00000000-0005-0000-0000-000043020000}"/>
    <cellStyle name="Note 3 3 2" xfId="359" xr:uid="{00000000-0005-0000-0000-000044020000}"/>
    <cellStyle name="Note 3 3 2 2" xfId="499" xr:uid="{00000000-0005-0000-0000-000045020000}"/>
    <cellStyle name="Note 3 3 3" xfId="467" xr:uid="{00000000-0005-0000-0000-000046020000}"/>
    <cellStyle name="Note 3 4" xfId="350" xr:uid="{00000000-0005-0000-0000-000047020000}"/>
    <cellStyle name="Note 3 4 2" xfId="492" xr:uid="{00000000-0005-0000-0000-000048020000}"/>
    <cellStyle name="Note 3 5" xfId="460" xr:uid="{00000000-0005-0000-0000-000049020000}"/>
    <cellStyle name="Note 4" xfId="325" xr:uid="{00000000-0005-0000-0000-00004A020000}"/>
    <cellStyle name="Note 4 2" xfId="685" xr:uid="{00000000-0005-0000-0000-00004B020000}"/>
    <cellStyle name="Note 4 3" xfId="652" xr:uid="{00000000-0005-0000-0000-00004C020000}"/>
    <cellStyle name="Note 5" xfId="438" xr:uid="{00000000-0005-0000-0000-00004D020000}"/>
    <cellStyle name="Note 5 2" xfId="699" xr:uid="{00000000-0005-0000-0000-00004E020000}"/>
    <cellStyle name="Note 5 3" xfId="745" xr:uid="{00000000-0005-0000-0000-00004F020000}"/>
    <cellStyle name="Note 6" xfId="56" xr:uid="{00000000-0005-0000-0000-000050020000}"/>
    <cellStyle name="Note 7" xfId="688" xr:uid="{00000000-0005-0000-0000-000051020000}"/>
    <cellStyle name="Note 8" xfId="726" xr:uid="{00000000-0005-0000-0000-000052020000}"/>
    <cellStyle name="Output 2" xfId="73" xr:uid="{00000000-0005-0000-0000-000053020000}"/>
    <cellStyle name="Output 2 2" xfId="191" xr:uid="{00000000-0005-0000-0000-000054020000}"/>
    <cellStyle name="Output 2 2 2" xfId="230" xr:uid="{00000000-0005-0000-0000-000055020000}"/>
    <cellStyle name="Output 2 2 2 2" xfId="239" xr:uid="{00000000-0005-0000-0000-000056020000}"/>
    <cellStyle name="Output 2 2 2 2 2" xfId="274" xr:uid="{00000000-0005-0000-0000-000057020000}"/>
    <cellStyle name="Output 2 2 2 2 2 2" xfId="388" xr:uid="{00000000-0005-0000-0000-000058020000}"/>
    <cellStyle name="Output 2 2 2 2 2 2 2" xfId="513" xr:uid="{00000000-0005-0000-0000-000059020000}"/>
    <cellStyle name="Output 2 2 2 2 2 2 3" xfId="558" xr:uid="{00000000-0005-0000-0000-00005A020000}"/>
    <cellStyle name="Output 2 2 2 2 2 3" xfId="575" xr:uid="{00000000-0005-0000-0000-00005B020000}"/>
    <cellStyle name="Output 2 2 2 2 2 4" xfId="735" xr:uid="{00000000-0005-0000-0000-00005C020000}"/>
    <cellStyle name="Output 2 2 2 2 3" xfId="668" xr:uid="{00000000-0005-0000-0000-00005D020000}"/>
    <cellStyle name="Output 2 2 2 2 4" xfId="624" xr:uid="{00000000-0005-0000-0000-00005E020000}"/>
    <cellStyle name="Output 2 2 2 3" xfId="249" xr:uid="{00000000-0005-0000-0000-00005F020000}"/>
    <cellStyle name="Output 2 2 2 3 2" xfId="284" xr:uid="{00000000-0005-0000-0000-000060020000}"/>
    <cellStyle name="Output 2 2 2 3 2 2" xfId="398" xr:uid="{00000000-0005-0000-0000-000061020000}"/>
    <cellStyle name="Output 2 2 2 3 2 2 2" xfId="511" xr:uid="{00000000-0005-0000-0000-000062020000}"/>
    <cellStyle name="Output 2 2 2 3 2 2 3" xfId="533" xr:uid="{00000000-0005-0000-0000-000063020000}"/>
    <cellStyle name="Output 2 2 2 3 2 3" xfId="740" xr:uid="{00000000-0005-0000-0000-000064020000}"/>
    <cellStyle name="Output 2 2 2 3 2 4" xfId="766" xr:uid="{00000000-0005-0000-0000-000065020000}"/>
    <cellStyle name="Output 2 2 2 3 3" xfId="666" xr:uid="{00000000-0005-0000-0000-000066020000}"/>
    <cellStyle name="Output 2 2 2 3 4" xfId="719" xr:uid="{00000000-0005-0000-0000-000067020000}"/>
    <cellStyle name="Output 2 2 2 4" xfId="269" xr:uid="{00000000-0005-0000-0000-000068020000}"/>
    <cellStyle name="Output 2 2 2 4 2" xfId="383" xr:uid="{00000000-0005-0000-0000-000069020000}"/>
    <cellStyle name="Output 2 2 2 4 2 2" xfId="514" xr:uid="{00000000-0005-0000-0000-00006A020000}"/>
    <cellStyle name="Output 2 2 2 4 2 3" xfId="589" xr:uid="{00000000-0005-0000-0000-00006B020000}"/>
    <cellStyle name="Output 2 2 2 4 3" xfId="608" xr:uid="{00000000-0005-0000-0000-00006C020000}"/>
    <cellStyle name="Output 2 2 2 4 4" xfId="672" xr:uid="{00000000-0005-0000-0000-00006D020000}"/>
    <cellStyle name="Output 2 2 2 5" xfId="633" xr:uid="{00000000-0005-0000-0000-00006E020000}"/>
    <cellStyle name="Output 2 2 2 6" xfId="643" xr:uid="{00000000-0005-0000-0000-00006F020000}"/>
    <cellStyle name="Output 2 2 3" xfId="223" xr:uid="{00000000-0005-0000-0000-000070020000}"/>
    <cellStyle name="Output 2 2 3 2" xfId="242" xr:uid="{00000000-0005-0000-0000-000071020000}"/>
    <cellStyle name="Output 2 2 3 2 2" xfId="277" xr:uid="{00000000-0005-0000-0000-000072020000}"/>
    <cellStyle name="Output 2 2 3 2 2 2" xfId="391" xr:uid="{00000000-0005-0000-0000-000073020000}"/>
    <cellStyle name="Output 2 2 3 2 2 2 2" xfId="581" xr:uid="{00000000-0005-0000-0000-000074020000}"/>
    <cellStyle name="Output 2 2 3 2 2 2 3" xfId="547" xr:uid="{00000000-0005-0000-0000-000075020000}"/>
    <cellStyle name="Output 2 2 3 2 2 3" xfId="594" xr:uid="{00000000-0005-0000-0000-000076020000}"/>
    <cellStyle name="Output 2 2 3 2 2 4" xfId="649" xr:uid="{00000000-0005-0000-0000-000077020000}"/>
    <cellStyle name="Output 2 2 3 2 3" xfId="529" xr:uid="{00000000-0005-0000-0000-000078020000}"/>
    <cellStyle name="Output 2 2 3 2 4" xfId="577" xr:uid="{00000000-0005-0000-0000-000079020000}"/>
    <cellStyle name="Output 2 2 3 3" xfId="259" xr:uid="{00000000-0005-0000-0000-00007A020000}"/>
    <cellStyle name="Output 2 2 3 3 2" xfId="373" xr:uid="{00000000-0005-0000-0000-00007B020000}"/>
    <cellStyle name="Output 2 2 3 3 2 2" xfId="706" xr:uid="{00000000-0005-0000-0000-00007C020000}"/>
    <cellStyle name="Output 2 2 3 3 2 3" xfId="751" xr:uid="{00000000-0005-0000-0000-00007D020000}"/>
    <cellStyle name="Output 2 2 3 3 3" xfId="664" xr:uid="{00000000-0005-0000-0000-00007E020000}"/>
    <cellStyle name="Output 2 2 3 3 4" xfId="510" xr:uid="{00000000-0005-0000-0000-00007F020000}"/>
    <cellStyle name="Output 2 2 3 4" xfId="646" xr:uid="{00000000-0005-0000-0000-000080020000}"/>
    <cellStyle name="Output 2 2 3 5" xfId="34" xr:uid="{00000000-0005-0000-0000-000081020000}"/>
    <cellStyle name="Output 2 2 4" xfId="212" xr:uid="{00000000-0005-0000-0000-000082020000}"/>
    <cellStyle name="Output 2 2 4 2" xfId="256" xr:uid="{00000000-0005-0000-0000-000083020000}"/>
    <cellStyle name="Output 2 2 4 2 2" xfId="370" xr:uid="{00000000-0005-0000-0000-000084020000}"/>
    <cellStyle name="Output 2 2 4 2 2 2" xfId="585" xr:uid="{00000000-0005-0000-0000-000085020000}"/>
    <cellStyle name="Output 2 2 4 2 2 3" xfId="645" xr:uid="{00000000-0005-0000-0000-000086020000}"/>
    <cellStyle name="Output 2 2 4 2 3" xfId="540" xr:uid="{00000000-0005-0000-0000-000087020000}"/>
    <cellStyle name="Output 2 2 4 2 4" xfId="698" xr:uid="{00000000-0005-0000-0000-000088020000}"/>
    <cellStyle name="Output 2 2 4 3" xfId="669" xr:uid="{00000000-0005-0000-0000-000089020000}"/>
    <cellStyle name="Output 2 2 4 4" xfId="618" xr:uid="{00000000-0005-0000-0000-00008A020000}"/>
    <cellStyle name="Output 2 2 5" xfId="254" xr:uid="{00000000-0005-0000-0000-00008B020000}"/>
    <cellStyle name="Output 2 2 5 2" xfId="368" xr:uid="{00000000-0005-0000-0000-00008C020000}"/>
    <cellStyle name="Output 2 2 5 2 2" xfId="707" xr:uid="{00000000-0005-0000-0000-00008D020000}"/>
    <cellStyle name="Output 2 2 5 2 3" xfId="752" xr:uid="{00000000-0005-0000-0000-00008E020000}"/>
    <cellStyle name="Output 2 2 5 3" xfId="665" xr:uid="{00000000-0005-0000-0000-00008F020000}"/>
    <cellStyle name="Output 2 2 5 4" xfId="592" xr:uid="{00000000-0005-0000-0000-000090020000}"/>
    <cellStyle name="Output 2 2 6" xfId="614" xr:uid="{00000000-0005-0000-0000-000091020000}"/>
    <cellStyle name="Output 2 2 7" xfId="626" xr:uid="{00000000-0005-0000-0000-000092020000}"/>
    <cellStyle name="Output 2 3" xfId="177" xr:uid="{00000000-0005-0000-0000-000093020000}"/>
    <cellStyle name="Output 2 3 2" xfId="351" xr:uid="{00000000-0005-0000-0000-000094020000}"/>
    <cellStyle name="Output 2 3 2 2" xfId="545" xr:uid="{00000000-0005-0000-0000-000095020000}"/>
    <cellStyle name="Output 2 3 2 3" xfId="691" xr:uid="{00000000-0005-0000-0000-000096020000}"/>
    <cellStyle name="Output 2 3 3" xfId="683" xr:uid="{00000000-0005-0000-0000-000097020000}"/>
    <cellStyle name="Output 2 3 4" xfId="693" xr:uid="{00000000-0005-0000-0000-000098020000}"/>
    <cellStyle name="Output 3" xfId="326" xr:uid="{00000000-0005-0000-0000-000099020000}"/>
    <cellStyle name="Output 3 2" xfId="636" xr:uid="{00000000-0005-0000-0000-00009A020000}"/>
    <cellStyle name="Output 3 3" xfId="623" xr:uid="{00000000-0005-0000-0000-00009B020000}"/>
    <cellStyle name="Output 4" xfId="439" xr:uid="{00000000-0005-0000-0000-00009C020000}"/>
    <cellStyle name="Output 4 2" xfId="653" xr:uid="{00000000-0005-0000-0000-00009D020000}"/>
    <cellStyle name="Output 4 3" xfId="697" xr:uid="{00000000-0005-0000-0000-00009E020000}"/>
    <cellStyle name="Output 5" xfId="57" xr:uid="{00000000-0005-0000-0000-00009F020000}"/>
    <cellStyle name="Output 6" xfId="639" xr:uid="{00000000-0005-0000-0000-0000A0020000}"/>
    <cellStyle name="Output 7" xfId="725" xr:uid="{00000000-0005-0000-0000-0000A1020000}"/>
    <cellStyle name="Percent 2" xfId="110" xr:uid="{00000000-0005-0000-0000-0000A2020000}"/>
    <cellStyle name="Percent 2 2" xfId="112" xr:uid="{00000000-0005-0000-0000-0000A3020000}"/>
    <cellStyle name="Percent 2 3" xfId="210" xr:uid="{00000000-0005-0000-0000-0000A4020000}"/>
    <cellStyle name="Percent 3" xfId="109" xr:uid="{00000000-0005-0000-0000-0000A5020000}"/>
    <cellStyle name="Percent 4" xfId="196" xr:uid="{00000000-0005-0000-0000-0000A6020000}"/>
    <cellStyle name="Title 2" xfId="64" xr:uid="{00000000-0005-0000-0000-0000A7020000}"/>
    <cellStyle name="Title 2 2" xfId="178" xr:uid="{00000000-0005-0000-0000-0000A8020000}"/>
    <cellStyle name="Title 3" xfId="327" xr:uid="{00000000-0005-0000-0000-0000A9020000}"/>
    <cellStyle name="Title 4" xfId="440" xr:uid="{00000000-0005-0000-0000-0000AA020000}"/>
    <cellStyle name="Title 5" xfId="58" xr:uid="{00000000-0005-0000-0000-0000AB020000}"/>
    <cellStyle name="Total 2" xfId="80" xr:uid="{00000000-0005-0000-0000-0000AC020000}"/>
    <cellStyle name="Total 2 2" xfId="192" xr:uid="{00000000-0005-0000-0000-0000AD020000}"/>
    <cellStyle name="Total 2 2 2" xfId="231" xr:uid="{00000000-0005-0000-0000-0000AE020000}"/>
    <cellStyle name="Total 2 2 2 2" xfId="240" xr:uid="{00000000-0005-0000-0000-0000AF020000}"/>
    <cellStyle name="Total 2 2 2 2 2" xfId="275" xr:uid="{00000000-0005-0000-0000-0000B0020000}"/>
    <cellStyle name="Total 2 2 2 2 2 2" xfId="389" xr:uid="{00000000-0005-0000-0000-0000B1020000}"/>
    <cellStyle name="Total 2 2 2 2 2 2 2" xfId="703" xr:uid="{00000000-0005-0000-0000-0000B2020000}"/>
    <cellStyle name="Total 2 2 2 2 2 2 3" xfId="748" xr:uid="{00000000-0005-0000-0000-0000B3020000}"/>
    <cellStyle name="Total 2 2 2 2 2 3" xfId="619" xr:uid="{00000000-0005-0000-0000-0000B4020000}"/>
    <cellStyle name="Total 2 2 2 2 2 4" xfId="604" xr:uid="{00000000-0005-0000-0000-0000B5020000}"/>
    <cellStyle name="Total 2 2 2 2 3" xfId="600" xr:uid="{00000000-0005-0000-0000-0000B6020000}"/>
    <cellStyle name="Total 2 2 2 2 4" xfId="539" xr:uid="{00000000-0005-0000-0000-0000B7020000}"/>
    <cellStyle name="Total 2 2 2 3" xfId="250" xr:uid="{00000000-0005-0000-0000-0000B8020000}"/>
    <cellStyle name="Total 2 2 2 3 2" xfId="285" xr:uid="{00000000-0005-0000-0000-0000B9020000}"/>
    <cellStyle name="Total 2 2 2 3 2 2" xfId="399" xr:uid="{00000000-0005-0000-0000-0000BA020000}"/>
    <cellStyle name="Total 2 2 2 3 2 2 2" xfId="701" xr:uid="{00000000-0005-0000-0000-0000BB020000}"/>
    <cellStyle name="Total 2 2 2 3 2 2 3" xfId="746" xr:uid="{00000000-0005-0000-0000-0000BC020000}"/>
    <cellStyle name="Total 2 2 2 3 2 3" xfId="739" xr:uid="{00000000-0005-0000-0000-0000BD020000}"/>
    <cellStyle name="Total 2 2 2 3 2 4" xfId="765" xr:uid="{00000000-0005-0000-0000-0000BE020000}"/>
    <cellStyle name="Total 2 2 2 3 3" xfId="598" xr:uid="{00000000-0005-0000-0000-0000BF020000}"/>
    <cellStyle name="Total 2 2 2 3 4" xfId="728" xr:uid="{00000000-0005-0000-0000-0000C0020000}"/>
    <cellStyle name="Total 2 2 2 4" xfId="270" xr:uid="{00000000-0005-0000-0000-0000C1020000}"/>
    <cellStyle name="Total 2 2 2 4 2" xfId="384" xr:uid="{00000000-0005-0000-0000-0000C2020000}"/>
    <cellStyle name="Total 2 2 2 4 2 2" xfId="704" xr:uid="{00000000-0005-0000-0000-0000C3020000}"/>
    <cellStyle name="Total 2 2 2 4 2 3" xfId="749" xr:uid="{00000000-0005-0000-0000-0000C4020000}"/>
    <cellStyle name="Total 2 2 2 4 3" xfId="609" xr:uid="{00000000-0005-0000-0000-0000C5020000}"/>
    <cellStyle name="Total 2 2 2 4 4" xfId="729" xr:uid="{00000000-0005-0000-0000-0000C6020000}"/>
    <cellStyle name="Total 2 2 2 5" xfId="694" xr:uid="{00000000-0005-0000-0000-0000C7020000}"/>
    <cellStyle name="Total 2 2 2 6" xfId="742" xr:uid="{00000000-0005-0000-0000-0000C8020000}"/>
    <cellStyle name="Total 2 2 3" xfId="222" xr:uid="{00000000-0005-0000-0000-0000C9020000}"/>
    <cellStyle name="Total 2 2 3 2" xfId="241" xr:uid="{00000000-0005-0000-0000-0000CA020000}"/>
    <cellStyle name="Total 2 2 3 2 2" xfId="276" xr:uid="{00000000-0005-0000-0000-0000CB020000}"/>
    <cellStyle name="Total 2 2 3 2 2 2" xfId="390" xr:uid="{00000000-0005-0000-0000-0000CC020000}"/>
    <cellStyle name="Total 2 2 3 2 2 2 2" xfId="656" xr:uid="{00000000-0005-0000-0000-0000CD020000}"/>
    <cellStyle name="Total 2 2 3 2 2 2 3" xfId="561" xr:uid="{00000000-0005-0000-0000-0000CE020000}"/>
    <cellStyle name="Total 2 2 3 2 2 3" xfId="617" xr:uid="{00000000-0005-0000-0000-0000CF020000}"/>
    <cellStyle name="Total 2 2 3 2 2 4" xfId="611" xr:uid="{00000000-0005-0000-0000-0000D0020000}"/>
    <cellStyle name="Total 2 2 3 2 3" xfId="543" xr:uid="{00000000-0005-0000-0000-0000D1020000}"/>
    <cellStyle name="Total 2 2 3 2 4" xfId="635" xr:uid="{00000000-0005-0000-0000-0000D2020000}"/>
    <cellStyle name="Total 2 2 3 3" xfId="258" xr:uid="{00000000-0005-0000-0000-0000D3020000}"/>
    <cellStyle name="Total 2 2 3 3 2" xfId="372" xr:uid="{00000000-0005-0000-0000-0000D4020000}"/>
    <cellStyle name="Total 2 2 3 3 2 2" xfId="517" xr:uid="{00000000-0005-0000-0000-0000D5020000}"/>
    <cellStyle name="Total 2 2 3 3 2 3" xfId="661" xr:uid="{00000000-0005-0000-0000-0000D6020000}"/>
    <cellStyle name="Total 2 2 3 3 3" xfId="713" xr:uid="{00000000-0005-0000-0000-0000D7020000}"/>
    <cellStyle name="Total 2 2 3 3 4" xfId="755" xr:uid="{00000000-0005-0000-0000-0000D8020000}"/>
    <cellStyle name="Total 2 2 3 4" xfId="695" xr:uid="{00000000-0005-0000-0000-0000D9020000}"/>
    <cellStyle name="Total 2 2 3 5" xfId="743" xr:uid="{00000000-0005-0000-0000-0000DA020000}"/>
    <cellStyle name="Total 2 2 4" xfId="214" xr:uid="{00000000-0005-0000-0000-0000DB020000}"/>
    <cellStyle name="Total 2 2 4 2" xfId="257" xr:uid="{00000000-0005-0000-0000-0000DC020000}"/>
    <cellStyle name="Total 2 2 4 2 2" xfId="371" xr:uid="{00000000-0005-0000-0000-0000DD020000}"/>
    <cellStyle name="Total 2 2 4 2 2 2" xfId="557" xr:uid="{00000000-0005-0000-0000-0000DE020000}"/>
    <cellStyle name="Total 2 2 4 2 2 3" xfId="709" xr:uid="{00000000-0005-0000-0000-0000DF020000}"/>
    <cellStyle name="Total 2 2 4 2 3" xfId="526" xr:uid="{00000000-0005-0000-0000-0000E0020000}"/>
    <cellStyle name="Total 2 2 4 2 4" xfId="680" xr:uid="{00000000-0005-0000-0000-0000E1020000}"/>
    <cellStyle name="Total 2 2 4 3" xfId="601" xr:uid="{00000000-0005-0000-0000-0000E2020000}"/>
    <cellStyle name="Total 2 2 4 4" xfId="44" xr:uid="{00000000-0005-0000-0000-0000E3020000}"/>
    <cellStyle name="Total 2 2 5" xfId="255" xr:uid="{00000000-0005-0000-0000-0000E4020000}"/>
    <cellStyle name="Total 2 2 5 2" xfId="369" xr:uid="{00000000-0005-0000-0000-0000E5020000}"/>
    <cellStyle name="Total 2 2 5 2 2" xfId="660" xr:uid="{00000000-0005-0000-0000-0000E6020000}"/>
    <cellStyle name="Total 2 2 5 2 3" xfId="638" xr:uid="{00000000-0005-0000-0000-0000E7020000}"/>
    <cellStyle name="Total 2 2 5 3" xfId="597" xr:uid="{00000000-0005-0000-0000-0000E8020000}"/>
    <cellStyle name="Total 2 2 5 4" xfId="711" xr:uid="{00000000-0005-0000-0000-0000E9020000}"/>
    <cellStyle name="Total 2 2 6" xfId="532" xr:uid="{00000000-0005-0000-0000-0000EA020000}"/>
    <cellStyle name="Total 2 2 7" xfId="732" xr:uid="{00000000-0005-0000-0000-0000EB020000}"/>
    <cellStyle name="Total 2 3" xfId="179" xr:uid="{00000000-0005-0000-0000-0000EC020000}"/>
    <cellStyle name="Total 2 3 2" xfId="352" xr:uid="{00000000-0005-0000-0000-0000ED020000}"/>
    <cellStyle name="Total 2 3 2 2" xfId="519" xr:uid="{00000000-0005-0000-0000-0000EE020000}"/>
    <cellStyle name="Total 2 3 2 3" xfId="588" xr:uid="{00000000-0005-0000-0000-0000EF020000}"/>
    <cellStyle name="Total 2 3 3" xfId="602" xr:uid="{00000000-0005-0000-0000-0000F0020000}"/>
    <cellStyle name="Total 2 3 4" xfId="550" xr:uid="{00000000-0005-0000-0000-0000F1020000}"/>
    <cellStyle name="Total 3" xfId="328" xr:uid="{00000000-0005-0000-0000-0000F2020000}"/>
    <cellStyle name="Total 3 2" xfId="641" xr:uid="{00000000-0005-0000-0000-0000F3020000}"/>
    <cellStyle name="Total 3 3" xfId="622" xr:uid="{00000000-0005-0000-0000-0000F4020000}"/>
    <cellStyle name="Total 4" xfId="441" xr:uid="{00000000-0005-0000-0000-0000F5020000}"/>
    <cellStyle name="Total 4 2" xfId="731" xr:uid="{00000000-0005-0000-0000-0000F6020000}"/>
    <cellStyle name="Total 4 3" xfId="764" xr:uid="{00000000-0005-0000-0000-0000F7020000}"/>
    <cellStyle name="Total 5" xfId="59" xr:uid="{00000000-0005-0000-0000-0000F8020000}"/>
    <cellStyle name="Total 6" xfId="689" xr:uid="{00000000-0005-0000-0000-0000F9020000}"/>
    <cellStyle name="Total 7" xfId="738" xr:uid="{00000000-0005-0000-0000-0000FA020000}"/>
    <cellStyle name="Warning Text 2" xfId="77" xr:uid="{00000000-0005-0000-0000-0000FB020000}"/>
    <cellStyle name="Warning Text 2 2" xfId="180" xr:uid="{00000000-0005-0000-0000-0000FC020000}"/>
    <cellStyle name="Warning Text 3" xfId="329" xr:uid="{00000000-0005-0000-0000-0000FD020000}"/>
    <cellStyle name="Warning Text 4" xfId="442" xr:uid="{00000000-0005-0000-0000-0000FE020000}"/>
    <cellStyle name="Warning Text 5" xfId="60" xr:uid="{00000000-0005-0000-0000-0000FF020000}"/>
  </cellStyles>
  <dxfs count="0"/>
  <tableStyles count="0" defaultTableStyle="TableStyleMedium2" defaultPivotStyle="PivotStyleLight16"/>
  <colors>
    <mruColors>
      <color rgb="FFFF5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26</xdr:row>
      <xdr:rowOff>0</xdr:rowOff>
    </xdr:from>
    <xdr:to>
      <xdr:col>2</xdr:col>
      <xdr:colOff>76200</xdr:colOff>
      <xdr:row>26</xdr:row>
      <xdr:rowOff>161925</xdr:rowOff>
    </xdr:to>
    <xdr:sp macro="" textlink="">
      <xdr:nvSpPr>
        <xdr:cNvPr id="3409" name="Text Box 16">
          <a:extLst>
            <a:ext uri="{FF2B5EF4-FFF2-40B4-BE49-F238E27FC236}">
              <a16:creationId xmlns:a16="http://schemas.microsoft.com/office/drawing/2014/main" id="{00000000-0008-0000-1100-0000510D0000}"/>
            </a:ext>
          </a:extLst>
        </xdr:cNvPr>
        <xdr:cNvSpPr txBox="1">
          <a:spLocks noChangeArrowheads="1"/>
        </xdr:cNvSpPr>
      </xdr:nvSpPr>
      <xdr:spPr bwMode="auto">
        <a:xfrm>
          <a:off x="4400550" y="488632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26</xdr:row>
      <xdr:rowOff>0</xdr:rowOff>
    </xdr:from>
    <xdr:to>
      <xdr:col>2</xdr:col>
      <xdr:colOff>76200</xdr:colOff>
      <xdr:row>26</xdr:row>
      <xdr:rowOff>209550</xdr:rowOff>
    </xdr:to>
    <xdr:sp macro="" textlink="">
      <xdr:nvSpPr>
        <xdr:cNvPr id="3410" name="Text Box 16">
          <a:extLst>
            <a:ext uri="{FF2B5EF4-FFF2-40B4-BE49-F238E27FC236}">
              <a16:creationId xmlns:a16="http://schemas.microsoft.com/office/drawing/2014/main" id="{00000000-0008-0000-1100-0000520D0000}"/>
            </a:ext>
          </a:extLst>
        </xdr:cNvPr>
        <xdr:cNvSpPr txBox="1">
          <a:spLocks noChangeArrowheads="1"/>
        </xdr:cNvSpPr>
      </xdr:nvSpPr>
      <xdr:spPr bwMode="auto">
        <a:xfrm>
          <a:off x="4400550" y="4886325"/>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2</xdr:col>
      <xdr:colOff>0</xdr:colOff>
      <xdr:row>26</xdr:row>
      <xdr:rowOff>0</xdr:rowOff>
    </xdr:from>
    <xdr:ext cx="76200" cy="209550"/>
    <xdr:sp macro="" textlink="">
      <xdr:nvSpPr>
        <xdr:cNvPr id="5" name="Text Box 16">
          <a:extLst>
            <a:ext uri="{FF2B5EF4-FFF2-40B4-BE49-F238E27FC236}">
              <a16:creationId xmlns:a16="http://schemas.microsoft.com/office/drawing/2014/main" id="{00000000-0008-0000-1100-000005000000}"/>
            </a:ext>
          </a:extLst>
        </xdr:cNvPr>
        <xdr:cNvSpPr txBox="1">
          <a:spLocks noChangeArrowheads="1"/>
        </xdr:cNvSpPr>
      </xdr:nvSpPr>
      <xdr:spPr bwMode="auto">
        <a:xfrm>
          <a:off x="10454887650" y="6067425"/>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Documents%20and%20Settings\nac016\My%20Documents\Audit\&#1575;&#1604;&#1581;&#1587;&#1575;&#1576;%20&#1575;&#1604;&#1582;&#1578;&#1575;&#1605;&#1610;%20&#1604;&#1604;&#1583;&#1608;&#1604;&#1577;\&#1580;&#1583;&#1608;&#1604;%20&#1575;&#1604;&#1605;&#1589;&#1585;&#1608;&#1601;&#1575;&#1578;%20&#1575;&#1604;&#1605;&#1578;&#1603;&#1585;&#1585;&#1577;%20&#1576;&#1593;&#1583;%20&#1573;&#1583;&#1582;&#1575;&#1604;%20&#1605;&#1589;&#1585;&#1608;&#1601;&#1575;&#1578;%20&#1575;&#1604;&#1583;&#1575;&#1582;&#1604;&#1610;&#157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المصروفات  غير المسجلة"/>
      <sheetName val="تفصيل المصروفات (3)"/>
      <sheetName val="تفصيل المصروفات (4)"/>
    </sheetNames>
    <sheetDataSet>
      <sheetData sheetId="0" refreshError="1"/>
      <sheetData sheetId="1">
        <row r="3">
          <cell r="A3" t="str">
            <v>9- المصروفات المتكررة مصنفة حسب الأبواب والأقسام والبنود</v>
          </cell>
        </row>
        <row r="5">
          <cell r="A5" t="str">
            <v>التبويــب</v>
          </cell>
        </row>
        <row r="6">
          <cell r="A6" t="str">
            <v xml:space="preserve"> بند </v>
          </cell>
        </row>
      </sheetData>
      <sheetData sheetId="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s://www.google.com.bh/url?q=http://www.sio.gov.bh/&amp;sa=U&amp;ei=_c6BU5-aAYWo0QWvpIH4Cg&amp;ved=0CB8QFjAA&amp;usg=AFQjCNG3tZdDOSRAwyjqgAtZAL0Ql2FcrQ" TargetMode="Externa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5"/>
  <dimension ref="A1:E37"/>
  <sheetViews>
    <sheetView tabSelected="1" view="pageBreakPreview" zoomScaleNormal="75" zoomScaleSheetLayoutView="100" workbookViewId="0">
      <selection sqref="A1:E1"/>
    </sheetView>
  </sheetViews>
  <sheetFormatPr defaultColWidth="9.140625" defaultRowHeight="15.75"/>
  <cols>
    <col min="1" max="1" width="34.28515625" style="3" customWidth="1"/>
    <col min="2" max="2" width="8.85546875" style="3" customWidth="1"/>
    <col min="3" max="3" width="17" style="4" customWidth="1"/>
    <col min="4" max="4" width="16.42578125" style="4" bestFit="1" customWidth="1"/>
    <col min="5" max="5" width="21.5703125" style="4" customWidth="1"/>
    <col min="6" max="6" width="9.140625" style="1"/>
    <col min="7" max="9" width="11" style="1" bestFit="1" customWidth="1"/>
    <col min="10" max="16384" width="9.140625" style="1"/>
  </cols>
  <sheetData>
    <row r="1" spans="1:5" ht="18" customHeight="1">
      <c r="A1" s="267" t="s">
        <v>62</v>
      </c>
      <c r="B1" s="267"/>
      <c r="C1" s="268"/>
      <c r="D1" s="268"/>
      <c r="E1" s="268"/>
    </row>
    <row r="2" spans="1:5" ht="18" customHeight="1">
      <c r="A2" s="267" t="s">
        <v>659</v>
      </c>
      <c r="B2" s="267"/>
      <c r="C2" s="268"/>
      <c r="D2" s="268"/>
      <c r="E2" s="268"/>
    </row>
    <row r="3" spans="1:5" ht="18" customHeight="1">
      <c r="A3" s="267" t="s">
        <v>1232</v>
      </c>
      <c r="B3" s="267"/>
      <c r="C3" s="267"/>
      <c r="D3" s="267"/>
      <c r="E3" s="267"/>
    </row>
    <row r="4" spans="1:5" ht="13.5" customHeight="1">
      <c r="A4" s="223"/>
      <c r="B4" s="223"/>
      <c r="C4" s="224"/>
      <c r="D4" s="224"/>
      <c r="E4" s="225" t="s">
        <v>49</v>
      </c>
    </row>
    <row r="5" spans="1:5" ht="28.5" customHeight="1">
      <c r="A5" s="81" t="s">
        <v>29</v>
      </c>
      <c r="B5" s="81" t="s">
        <v>935</v>
      </c>
      <c r="C5" s="81" t="s">
        <v>1233</v>
      </c>
      <c r="D5" s="81" t="s">
        <v>1234</v>
      </c>
      <c r="E5" s="81" t="s">
        <v>1157</v>
      </c>
    </row>
    <row r="6" spans="1:5" s="2" customFormat="1" ht="21.75" customHeight="1">
      <c r="A6" s="26" t="s">
        <v>31</v>
      </c>
      <c r="B6" s="226"/>
      <c r="C6" s="226"/>
      <c r="D6" s="226"/>
      <c r="E6" s="226"/>
    </row>
    <row r="7" spans="1:5" s="2" customFormat="1" ht="21.75" customHeight="1">
      <c r="A7" s="227" t="s">
        <v>12</v>
      </c>
      <c r="B7" s="228" t="s">
        <v>936</v>
      </c>
      <c r="C7" s="156">
        <v>1517536000</v>
      </c>
      <c r="D7" s="156">
        <v>1783447145</v>
      </c>
      <c r="E7" s="156">
        <v>1232792811.7880001</v>
      </c>
    </row>
    <row r="8" spans="1:5" s="2" customFormat="1" ht="21.75" customHeight="1">
      <c r="A8" s="227" t="s">
        <v>13</v>
      </c>
      <c r="B8" s="228" t="s">
        <v>936</v>
      </c>
      <c r="C8" s="156">
        <v>643560392</v>
      </c>
      <c r="D8" s="156">
        <v>538998778</v>
      </c>
      <c r="E8" s="156">
        <v>479884128</v>
      </c>
    </row>
    <row r="9" spans="1:5" s="2" customFormat="1" ht="21.75" customHeight="1">
      <c r="A9" s="227" t="s">
        <v>14</v>
      </c>
      <c r="B9" s="228" t="s">
        <v>936</v>
      </c>
      <c r="C9" s="156">
        <v>79899375</v>
      </c>
      <c r="D9" s="156">
        <v>61605349</v>
      </c>
      <c r="E9" s="156">
        <v>73008491</v>
      </c>
    </row>
    <row r="10" spans="1:5" s="2" customFormat="1" ht="21.75" customHeight="1">
      <c r="A10" s="227" t="s">
        <v>35</v>
      </c>
      <c r="B10" s="228" t="s">
        <v>936</v>
      </c>
      <c r="C10" s="156">
        <v>127557098</v>
      </c>
      <c r="D10" s="156">
        <v>187552118</v>
      </c>
      <c r="E10" s="156">
        <v>255614354</v>
      </c>
    </row>
    <row r="11" spans="1:5" s="2" customFormat="1" ht="21.75" hidden="1" customHeight="1">
      <c r="A11" s="227" t="s">
        <v>15</v>
      </c>
      <c r="B11" s="228" t="s">
        <v>936</v>
      </c>
      <c r="C11" s="156"/>
      <c r="D11" s="156"/>
      <c r="E11" s="156">
        <v>0</v>
      </c>
    </row>
    <row r="12" spans="1:5" s="2" customFormat="1" ht="21.75" customHeight="1">
      <c r="A12" s="227" t="s">
        <v>16</v>
      </c>
      <c r="B12" s="228" t="s">
        <v>936</v>
      </c>
      <c r="C12" s="156">
        <v>383906</v>
      </c>
      <c r="D12" s="156">
        <v>510399</v>
      </c>
      <c r="E12" s="156">
        <v>454407</v>
      </c>
    </row>
    <row r="13" spans="1:5" s="2" customFormat="1" ht="21.75" customHeight="1">
      <c r="A13" s="227" t="s">
        <v>17</v>
      </c>
      <c r="B13" s="228" t="s">
        <v>936</v>
      </c>
      <c r="C13" s="156">
        <v>36944229</v>
      </c>
      <c r="D13" s="156">
        <v>43242170</v>
      </c>
      <c r="E13" s="156">
        <v>40620860</v>
      </c>
    </row>
    <row r="14" spans="1:5" s="2" customFormat="1" ht="21.75" customHeight="1">
      <c r="A14" s="85" t="s">
        <v>30</v>
      </c>
      <c r="B14" s="188" t="s">
        <v>937</v>
      </c>
      <c r="C14" s="112">
        <f>SUM(C7:C13)</f>
        <v>2405881000</v>
      </c>
      <c r="D14" s="112">
        <f>SUM(D7:D13)</f>
        <v>2615355959</v>
      </c>
      <c r="E14" s="112">
        <f>SUM(E7:E13)</f>
        <v>2082375051.7880001</v>
      </c>
    </row>
    <row r="15" spans="1:5" s="2" customFormat="1" ht="21.75" customHeight="1">
      <c r="A15" s="26" t="s">
        <v>25</v>
      </c>
      <c r="B15" s="229"/>
      <c r="C15" s="230"/>
      <c r="D15" s="230"/>
      <c r="E15" s="230"/>
    </row>
    <row r="16" spans="1:5" s="2" customFormat="1" ht="21.75" customHeight="1">
      <c r="A16" s="227" t="s">
        <v>18</v>
      </c>
      <c r="B16" s="231" t="s">
        <v>938</v>
      </c>
      <c r="C16" s="65">
        <v>1409937633</v>
      </c>
      <c r="D16" s="65">
        <v>1411029624</v>
      </c>
      <c r="E16" s="65">
        <v>1389808947</v>
      </c>
    </row>
    <row r="17" spans="1:5" s="2" customFormat="1" ht="21.75" customHeight="1">
      <c r="A17" s="227" t="s">
        <v>19</v>
      </c>
      <c r="B17" s="231" t="s">
        <v>938</v>
      </c>
      <c r="C17" s="65">
        <v>222809423</v>
      </c>
      <c r="D17" s="65">
        <v>222210094</v>
      </c>
      <c r="E17" s="65">
        <v>221968427</v>
      </c>
    </row>
    <row r="18" spans="1:5" s="2" customFormat="1" ht="21.75" customHeight="1">
      <c r="A18" s="227" t="s">
        <v>20</v>
      </c>
      <c r="B18" s="231" t="s">
        <v>938</v>
      </c>
      <c r="C18" s="65">
        <v>115074996</v>
      </c>
      <c r="D18" s="65">
        <v>128787114</v>
      </c>
      <c r="E18" s="65">
        <v>133504935</v>
      </c>
    </row>
    <row r="19" spans="1:5" s="2" customFormat="1" ht="21.75" customHeight="1">
      <c r="A19" s="227" t="s">
        <v>21</v>
      </c>
      <c r="B19" s="231" t="s">
        <v>938</v>
      </c>
      <c r="C19" s="65">
        <v>15198293</v>
      </c>
      <c r="D19" s="65">
        <v>11107371</v>
      </c>
      <c r="E19" s="65">
        <v>15132187</v>
      </c>
    </row>
    <row r="20" spans="1:5" s="2" customFormat="1" ht="21.75" customHeight="1">
      <c r="A20" s="227" t="s">
        <v>22</v>
      </c>
      <c r="B20" s="231" t="s">
        <v>938</v>
      </c>
      <c r="C20" s="65">
        <v>41166611</v>
      </c>
      <c r="D20" s="65">
        <v>43264620</v>
      </c>
      <c r="E20" s="65">
        <v>49580500</v>
      </c>
    </row>
    <row r="21" spans="1:5" s="2" customFormat="1" ht="21.75" customHeight="1">
      <c r="A21" s="227" t="s">
        <v>23</v>
      </c>
      <c r="B21" s="231" t="s">
        <v>938</v>
      </c>
      <c r="C21" s="65">
        <v>488892244</v>
      </c>
      <c r="D21" s="65">
        <v>503378356</v>
      </c>
      <c r="E21" s="65">
        <v>726004810</v>
      </c>
    </row>
    <row r="22" spans="1:5" s="2" customFormat="1" ht="21.75" customHeight="1">
      <c r="A22" s="227" t="s">
        <v>534</v>
      </c>
      <c r="B22" s="231" t="s">
        <v>938</v>
      </c>
      <c r="C22" s="65">
        <v>1048198980</v>
      </c>
      <c r="D22" s="232">
        <v>1048160987</v>
      </c>
      <c r="E22" s="65">
        <v>997042755</v>
      </c>
    </row>
    <row r="23" spans="1:5" s="2" customFormat="1" ht="21.75" customHeight="1">
      <c r="A23" s="85" t="s">
        <v>32</v>
      </c>
      <c r="B23" s="189" t="s">
        <v>939</v>
      </c>
      <c r="C23" s="112">
        <f>SUM(C16:C22)</f>
        <v>3341278180</v>
      </c>
      <c r="D23" s="112">
        <f>SUM(D16:D22)</f>
        <v>3367938166</v>
      </c>
      <c r="E23" s="112">
        <f>SUM(E16:E22)</f>
        <v>3533042561</v>
      </c>
    </row>
    <row r="24" spans="1:5" s="2" customFormat="1" ht="21.75" customHeight="1">
      <c r="A24" s="26" t="s">
        <v>24</v>
      </c>
      <c r="B24" s="231" t="s">
        <v>940</v>
      </c>
      <c r="C24" s="241">
        <v>323000000</v>
      </c>
      <c r="D24" s="241">
        <v>199902011</v>
      </c>
      <c r="E24" s="241">
        <v>219914638</v>
      </c>
    </row>
    <row r="25" spans="1:5" s="2" customFormat="1" ht="21.75" customHeight="1">
      <c r="A25" s="85" t="s">
        <v>33</v>
      </c>
      <c r="B25" s="113">
        <v>5</v>
      </c>
      <c r="C25" s="112">
        <f>C23+C24</f>
        <v>3664278180</v>
      </c>
      <c r="D25" s="112">
        <f>D23+D24</f>
        <v>3567840177</v>
      </c>
      <c r="E25" s="112">
        <f>E23+E24</f>
        <v>3752957199</v>
      </c>
    </row>
    <row r="26" spans="1:5" s="2" customFormat="1" ht="3.75" customHeight="1">
      <c r="A26" s="6"/>
      <c r="B26" s="190"/>
      <c r="C26" s="82"/>
      <c r="D26" s="82"/>
      <c r="E26" s="82"/>
    </row>
    <row r="27" spans="1:5" s="2" customFormat="1" ht="21.75" customHeight="1">
      <c r="A27" s="6" t="s">
        <v>1327</v>
      </c>
      <c r="B27" s="191"/>
      <c r="C27" s="112">
        <f>C14-C25</f>
        <v>-1258397180</v>
      </c>
      <c r="D27" s="112">
        <f>D14-D25</f>
        <v>-952484218</v>
      </c>
      <c r="E27" s="112">
        <f>E14-E25</f>
        <v>-1670582147.2119999</v>
      </c>
    </row>
    <row r="28" spans="1:5" s="2" customFormat="1" ht="3.75" customHeight="1">
      <c r="A28" s="26"/>
      <c r="B28" s="26"/>
      <c r="C28" s="27"/>
      <c r="D28" s="27"/>
      <c r="E28" s="27"/>
    </row>
    <row r="29" spans="1:5" s="2" customFormat="1" ht="6" customHeight="1">
      <c r="A29" s="11"/>
      <c r="B29" s="11"/>
      <c r="C29" s="12"/>
      <c r="D29" s="12"/>
      <c r="E29" s="12"/>
    </row>
    <row r="30" spans="1:5" s="2" customFormat="1" ht="21.75" customHeight="1">
      <c r="A30" s="269" t="s">
        <v>676</v>
      </c>
      <c r="B30" s="269"/>
      <c r="C30" s="269"/>
      <c r="D30" s="269"/>
      <c r="E30" s="269"/>
    </row>
    <row r="31" spans="1:5" s="2" customFormat="1" ht="21.75" customHeight="1">
      <c r="A31" s="26"/>
      <c r="B31" s="26"/>
      <c r="C31" s="27"/>
      <c r="D31" s="233">
        <v>2021</v>
      </c>
      <c r="E31" s="233">
        <v>2020</v>
      </c>
    </row>
    <row r="32" spans="1:5" ht="21.75" customHeight="1">
      <c r="A32" s="227" t="s">
        <v>675</v>
      </c>
      <c r="B32" s="228" t="s">
        <v>1323</v>
      </c>
      <c r="C32" s="234"/>
      <c r="D32" s="157">
        <v>4975179</v>
      </c>
      <c r="E32" s="157">
        <v>27512180</v>
      </c>
    </row>
    <row r="33" spans="1:5" ht="21.75" customHeight="1">
      <c r="A33" s="227" t="s">
        <v>60</v>
      </c>
      <c r="B33" s="228" t="s">
        <v>1323</v>
      </c>
      <c r="C33" s="234"/>
      <c r="D33" s="157">
        <v>68000000</v>
      </c>
      <c r="E33" s="157">
        <v>23000000</v>
      </c>
    </row>
    <row r="34" spans="1:5" ht="21" customHeight="1">
      <c r="A34" s="85" t="s">
        <v>36</v>
      </c>
      <c r="B34" s="192"/>
      <c r="C34" s="114"/>
      <c r="D34" s="112">
        <f>SUM(D32:D33)</f>
        <v>72975179</v>
      </c>
      <c r="E34" s="115">
        <f>SUM(E32:E33)</f>
        <v>50512180</v>
      </c>
    </row>
    <row r="35" spans="1:5" ht="15">
      <c r="A35" s="235"/>
      <c r="B35" s="235"/>
      <c r="C35" s="224"/>
      <c r="D35" s="224"/>
      <c r="E35" s="236"/>
    </row>
    <row r="36" spans="1:5">
      <c r="A36" s="237"/>
      <c r="B36" s="237"/>
      <c r="C36" s="238"/>
      <c r="D36" s="266" t="s">
        <v>932</v>
      </c>
      <c r="E36" s="266"/>
    </row>
    <row r="37" spans="1:5">
      <c r="A37" s="239"/>
      <c r="B37" s="239"/>
      <c r="C37" s="240"/>
      <c r="D37" s="266" t="s">
        <v>933</v>
      </c>
      <c r="E37" s="266"/>
    </row>
  </sheetData>
  <mergeCells count="6">
    <mergeCell ref="D37:E37"/>
    <mergeCell ref="A1:E1"/>
    <mergeCell ref="D36:E36"/>
    <mergeCell ref="A2:E2"/>
    <mergeCell ref="A3:E3"/>
    <mergeCell ref="A30:E30"/>
  </mergeCells>
  <phoneticPr fontId="0" type="noConversion"/>
  <pageMargins left="0.23958333333333301" right="0.26" top="0.75" bottom="0.55000000000000004" header="0.25" footer="0.5"/>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21"/>
  <sheetViews>
    <sheetView showWhiteSpace="0" view="pageLayout" zoomScaleNormal="100" workbookViewId="0">
      <selection activeCell="G4" sqref="G4"/>
    </sheetView>
  </sheetViews>
  <sheetFormatPr defaultColWidth="9.140625" defaultRowHeight="12.75"/>
  <cols>
    <col min="1" max="4" width="9.140625" style="9"/>
    <col min="5" max="5" width="24.5703125" style="9" customWidth="1"/>
    <col min="6" max="6" width="15.7109375" style="9" customWidth="1"/>
    <col min="7" max="7" width="21.5703125" style="9" customWidth="1"/>
    <col min="8" max="16384" width="9.140625" style="9"/>
  </cols>
  <sheetData>
    <row r="1" spans="1:7" ht="21.75" customHeight="1">
      <c r="A1" s="272" t="s">
        <v>11</v>
      </c>
      <c r="B1" s="273"/>
      <c r="C1" s="273"/>
      <c r="D1" s="273"/>
      <c r="E1" s="273"/>
      <c r="F1" s="273"/>
      <c r="G1" s="273"/>
    </row>
    <row r="2" spans="1:7" ht="13.5" customHeight="1">
      <c r="A2" s="89"/>
      <c r="B2" s="90"/>
      <c r="C2" s="90"/>
      <c r="D2" s="90"/>
      <c r="E2" s="90"/>
      <c r="F2" s="90"/>
      <c r="G2" s="40" t="s">
        <v>49</v>
      </c>
    </row>
    <row r="3" spans="1:7" ht="32.25" customHeight="1">
      <c r="A3" s="274" t="s">
        <v>29</v>
      </c>
      <c r="B3" s="274"/>
      <c r="C3" s="274"/>
      <c r="D3" s="274"/>
      <c r="E3" s="274"/>
      <c r="F3" s="131">
        <f>G3+1</f>
        <v>2018</v>
      </c>
      <c r="G3" s="131">
        <v>2017</v>
      </c>
    </row>
    <row r="4" spans="1:7" ht="18.75" customHeight="1">
      <c r="A4" s="85" t="s">
        <v>75</v>
      </c>
      <c r="B4" s="86"/>
      <c r="C4" s="86"/>
      <c r="D4" s="86"/>
      <c r="E4" s="86"/>
      <c r="F4" s="86"/>
      <c r="G4" s="86"/>
    </row>
    <row r="5" spans="1:7" ht="18.75" customHeight="1">
      <c r="A5" s="13" t="s">
        <v>72</v>
      </c>
      <c r="F5" s="116">
        <v>2271373555</v>
      </c>
      <c r="G5" s="117">
        <v>1771260183</v>
      </c>
    </row>
    <row r="6" spans="1:7" ht="18.75" customHeight="1">
      <c r="A6" s="13" t="s">
        <v>73</v>
      </c>
      <c r="F6" s="118">
        <v>-2085813879</v>
      </c>
      <c r="G6" s="119">
        <v>-1492617008</v>
      </c>
    </row>
    <row r="7" spans="1:7" ht="18.75" customHeight="1">
      <c r="A7" s="87" t="s">
        <v>74</v>
      </c>
      <c r="B7" s="88"/>
      <c r="C7" s="88"/>
      <c r="D7" s="88"/>
      <c r="E7" s="88"/>
      <c r="F7" s="120">
        <f>SUM(F5:F6)</f>
        <v>185559676</v>
      </c>
      <c r="G7" s="120">
        <f>SUM(G5:G6)</f>
        <v>278643175</v>
      </c>
    </row>
    <row r="8" spans="1:7" ht="18.75" customHeight="1">
      <c r="A8" s="13"/>
      <c r="F8" s="121"/>
      <c r="G8" s="121"/>
    </row>
    <row r="9" spans="1:7" ht="18.75" customHeight="1">
      <c r="A9" s="85" t="s">
        <v>76</v>
      </c>
      <c r="B9" s="86"/>
      <c r="C9" s="86"/>
      <c r="D9" s="86"/>
      <c r="E9" s="86"/>
      <c r="F9" s="122"/>
      <c r="G9" s="122"/>
    </row>
    <row r="10" spans="1:7" ht="18.75" customHeight="1">
      <c r="A10" s="13" t="s">
        <v>72</v>
      </c>
      <c r="F10" s="123">
        <v>1086573086</v>
      </c>
      <c r="G10" s="124">
        <v>821916124</v>
      </c>
    </row>
    <row r="11" spans="1:7" ht="18.75" customHeight="1">
      <c r="A11" s="13" t="s">
        <v>73</v>
      </c>
      <c r="F11" s="123">
        <v>-99065219</v>
      </c>
      <c r="G11" s="124">
        <v>-98245176</v>
      </c>
    </row>
    <row r="12" spans="1:7" ht="18.75" customHeight="1">
      <c r="A12" s="13" t="s">
        <v>242</v>
      </c>
      <c r="F12" s="125">
        <v>-20920270</v>
      </c>
      <c r="G12" s="126">
        <v>-14056467</v>
      </c>
    </row>
    <row r="13" spans="1:7" ht="18.75" customHeight="1">
      <c r="A13" s="87" t="s">
        <v>74</v>
      </c>
      <c r="B13" s="88"/>
      <c r="C13" s="88"/>
      <c r="D13" s="88"/>
      <c r="E13" s="88"/>
      <c r="F13" s="127">
        <f>SUM(F10:F12)</f>
        <v>966587597</v>
      </c>
      <c r="G13" s="127">
        <f>SUM(G10:G12)</f>
        <v>709614481</v>
      </c>
    </row>
    <row r="14" spans="1:7" ht="18.75" customHeight="1">
      <c r="A14" s="13"/>
      <c r="F14" s="128"/>
      <c r="G14" s="128"/>
    </row>
    <row r="15" spans="1:7" ht="18.75" customHeight="1">
      <c r="A15" s="85" t="s">
        <v>77</v>
      </c>
      <c r="B15" s="85"/>
      <c r="C15" s="85"/>
      <c r="D15" s="85"/>
      <c r="E15" s="85"/>
      <c r="F15" s="129">
        <v>495675259</v>
      </c>
      <c r="G15" s="129">
        <v>443340791</v>
      </c>
    </row>
    <row r="16" spans="1:7" ht="18.75" customHeight="1">
      <c r="A16" s="13"/>
      <c r="F16" s="130"/>
      <c r="G16" s="130"/>
    </row>
    <row r="17" spans="1:7" ht="18.75" customHeight="1">
      <c r="A17" s="85" t="s">
        <v>78</v>
      </c>
      <c r="B17" s="85"/>
      <c r="C17" s="85"/>
      <c r="D17" s="85"/>
      <c r="E17" s="85"/>
      <c r="F17" s="129">
        <v>4695378</v>
      </c>
      <c r="G17" s="129">
        <v>4863606</v>
      </c>
    </row>
    <row r="18" spans="1:7" ht="18.75" customHeight="1">
      <c r="A18" s="13"/>
      <c r="F18" s="130"/>
      <c r="G18" s="130"/>
    </row>
    <row r="19" spans="1:7" ht="18.75" customHeight="1">
      <c r="A19" s="275" t="s">
        <v>497</v>
      </c>
      <c r="B19" s="275"/>
      <c r="C19" s="275"/>
      <c r="D19" s="275"/>
      <c r="E19" s="275"/>
      <c r="F19" s="155">
        <v>0</v>
      </c>
      <c r="G19" s="155">
        <v>0</v>
      </c>
    </row>
    <row r="20" spans="1:7" ht="4.5" customHeight="1">
      <c r="A20" s="13"/>
      <c r="F20" s="128"/>
      <c r="G20" s="128"/>
    </row>
    <row r="21" spans="1:7" ht="18.75" customHeight="1">
      <c r="A21" s="270" t="s">
        <v>79</v>
      </c>
      <c r="B21" s="270"/>
      <c r="C21" s="270"/>
      <c r="D21" s="270"/>
      <c r="E21" s="271"/>
      <c r="F21" s="112">
        <f>F7+F13+F15+F17+F19</f>
        <v>1652517910</v>
      </c>
      <c r="G21" s="112">
        <f>G7+G13+G15+G17+G19</f>
        <v>1436462053</v>
      </c>
    </row>
  </sheetData>
  <mergeCells count="4">
    <mergeCell ref="A21:E21"/>
    <mergeCell ref="A1:G1"/>
    <mergeCell ref="A3:E3"/>
    <mergeCell ref="A19:E19"/>
  </mergeCells>
  <phoneticPr fontId="17" type="noConversion"/>
  <pageMargins left="0.28000000000000003" right="0.27" top="0.83333333333333304" bottom="1" header="0.25" footer="0.5"/>
  <pageSetup orientation="portrait" horizontalDpi="300" verticalDpi="300" r:id="rId1"/>
  <headerFooter>
    <oddHeader xml:space="preserve">&amp;R&amp;"Times New Roman,Regular"Kingdom of Bahrain
Consolidated Final Account
For The Year Ended 31 December 2018
</oddHead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L117"/>
  <sheetViews>
    <sheetView view="pageBreakPreview" zoomScaleNormal="90" zoomScaleSheetLayoutView="100" workbookViewId="0">
      <selection sqref="A1:I1"/>
    </sheetView>
  </sheetViews>
  <sheetFormatPr defaultColWidth="9.140625" defaultRowHeight="17.25" customHeight="1"/>
  <cols>
    <col min="1" max="1" width="44.7109375" style="29" bestFit="1" customWidth="1"/>
    <col min="2" max="2" width="15" style="29" bestFit="1" customWidth="1"/>
    <col min="3" max="3" width="15.5703125" style="29" bestFit="1" customWidth="1"/>
    <col min="4" max="4" width="8.28515625" style="174" bestFit="1" customWidth="1"/>
    <col min="5" max="5" width="17.42578125" style="29" customWidth="1"/>
    <col min="6" max="6" width="17.28515625" style="29" bestFit="1" customWidth="1"/>
    <col min="7" max="7" width="9" style="174" customWidth="1"/>
    <col min="8" max="8" width="17.28515625" style="29" customWidth="1"/>
    <col min="9" max="9" width="16.85546875" style="29" customWidth="1"/>
    <col min="10" max="10" width="8.85546875" style="174" customWidth="1"/>
    <col min="11" max="16384" width="9.140625" style="29"/>
  </cols>
  <sheetData>
    <row r="1" spans="1:10" s="30" customFormat="1" ht="26.25" customHeight="1">
      <c r="A1" s="276" t="s">
        <v>941</v>
      </c>
      <c r="B1" s="277"/>
      <c r="C1" s="277"/>
      <c r="D1" s="277"/>
      <c r="E1" s="277"/>
      <c r="F1" s="277"/>
      <c r="G1" s="277"/>
      <c r="H1" s="277"/>
      <c r="I1" s="277"/>
      <c r="J1" s="174"/>
    </row>
    <row r="2" spans="1:10" ht="16.5" customHeight="1">
      <c r="J2" s="178" t="s">
        <v>49</v>
      </c>
    </row>
    <row r="3" spans="1:10" ht="15" customHeight="1">
      <c r="A3" s="282" t="s">
        <v>71</v>
      </c>
      <c r="B3" s="278" t="s">
        <v>50</v>
      </c>
      <c r="C3" s="279"/>
      <c r="D3" s="280"/>
      <c r="E3" s="279" t="s">
        <v>34</v>
      </c>
      <c r="F3" s="279"/>
      <c r="G3" s="281"/>
      <c r="H3" s="279" t="s">
        <v>64</v>
      </c>
      <c r="I3" s="279"/>
      <c r="J3" s="281"/>
    </row>
    <row r="4" spans="1:10" s="31" customFormat="1" ht="28.5" customHeight="1">
      <c r="A4" s="282"/>
      <c r="B4" s="58" t="s">
        <v>48</v>
      </c>
      <c r="C4" s="58" t="s">
        <v>27</v>
      </c>
      <c r="D4" s="175" t="s">
        <v>70</v>
      </c>
      <c r="E4" s="58" t="s">
        <v>48</v>
      </c>
      <c r="F4" s="58" t="s">
        <v>27</v>
      </c>
      <c r="G4" s="175" t="s">
        <v>63</v>
      </c>
      <c r="H4" s="58" t="s">
        <v>48</v>
      </c>
      <c r="I4" s="58" t="s">
        <v>27</v>
      </c>
      <c r="J4" s="175" t="s">
        <v>63</v>
      </c>
    </row>
    <row r="5" spans="1:10" s="32" customFormat="1" ht="15">
      <c r="A5" s="98" t="s">
        <v>678</v>
      </c>
      <c r="B5" s="216">
        <v>0</v>
      </c>
      <c r="C5" s="216">
        <v>0</v>
      </c>
      <c r="D5" s="216">
        <v>0</v>
      </c>
      <c r="E5" s="172">
        <v>18463221</v>
      </c>
      <c r="F5" s="172">
        <v>20127000</v>
      </c>
      <c r="G5" s="173">
        <f>(E5/F5)*100</f>
        <v>91.733596661201361</v>
      </c>
      <c r="H5" s="172">
        <v>6100000</v>
      </c>
      <c r="I5" s="172">
        <v>6100000</v>
      </c>
      <c r="J5" s="173">
        <f>(H5/I5)*100</f>
        <v>100</v>
      </c>
    </row>
    <row r="6" spans="1:10" s="32" customFormat="1" ht="15">
      <c r="A6" s="98" t="s">
        <v>1235</v>
      </c>
      <c r="B6" s="216">
        <v>0</v>
      </c>
      <c r="C6" s="216">
        <v>0</v>
      </c>
      <c r="D6" s="216">
        <v>0</v>
      </c>
      <c r="E6" s="172">
        <v>496366925</v>
      </c>
      <c r="F6" s="172">
        <v>474952000</v>
      </c>
      <c r="G6" s="173">
        <f t="shared" ref="G6:G20" si="0">(E6/F6)*100</f>
        <v>104.5088608954168</v>
      </c>
      <c r="H6" s="172">
        <v>13522786</v>
      </c>
      <c r="I6" s="172">
        <v>13522786</v>
      </c>
      <c r="J6" s="173">
        <f t="shared" ref="J6:J20" si="1">(H6/I6)*100</f>
        <v>100</v>
      </c>
    </row>
    <row r="7" spans="1:10" s="32" customFormat="1" ht="15">
      <c r="A7" s="98" t="s">
        <v>40</v>
      </c>
      <c r="B7" s="172">
        <v>42507091</v>
      </c>
      <c r="C7" s="172">
        <v>119276000</v>
      </c>
      <c r="D7" s="173">
        <f t="shared" ref="D7:D19" si="2">(B7/C7)*100</f>
        <v>35.63758928870854</v>
      </c>
      <c r="E7" s="172">
        <v>362232116</v>
      </c>
      <c r="F7" s="172">
        <v>359883864</v>
      </c>
      <c r="G7" s="173">
        <f t="shared" si="0"/>
        <v>100.65250271959955</v>
      </c>
      <c r="H7" s="172">
        <v>7856037</v>
      </c>
      <c r="I7" s="172">
        <v>11116689</v>
      </c>
      <c r="J7" s="173">
        <f t="shared" si="1"/>
        <v>70.668856527334711</v>
      </c>
    </row>
    <row r="8" spans="1:10" s="32" customFormat="1" ht="15">
      <c r="A8" s="98" t="s">
        <v>41</v>
      </c>
      <c r="B8" s="216">
        <v>0</v>
      </c>
      <c r="C8" s="216">
        <v>0</v>
      </c>
      <c r="D8" s="216">
        <v>0</v>
      </c>
      <c r="E8" s="172">
        <v>33314000</v>
      </c>
      <c r="F8" s="172">
        <v>33314000</v>
      </c>
      <c r="G8" s="173">
        <f t="shared" si="0"/>
        <v>100</v>
      </c>
      <c r="H8" s="216">
        <v>0</v>
      </c>
      <c r="I8" s="216">
        <v>0</v>
      </c>
      <c r="J8" s="216">
        <v>0</v>
      </c>
    </row>
    <row r="9" spans="1:10" s="32" customFormat="1" ht="15">
      <c r="A9" s="98" t="s">
        <v>160</v>
      </c>
      <c r="B9" s="216">
        <v>0</v>
      </c>
      <c r="C9" s="216">
        <v>0</v>
      </c>
      <c r="D9" s="216">
        <v>0</v>
      </c>
      <c r="E9" s="172">
        <v>2119887</v>
      </c>
      <c r="F9" s="172">
        <v>2286709</v>
      </c>
      <c r="G9" s="173">
        <f t="shared" si="0"/>
        <v>92.704712318008106</v>
      </c>
      <c r="H9" s="216">
        <v>0</v>
      </c>
      <c r="I9" s="216">
        <v>0</v>
      </c>
      <c r="J9" s="216">
        <v>0</v>
      </c>
    </row>
    <row r="10" spans="1:10" s="32" customFormat="1" ht="15">
      <c r="A10" s="98" t="s">
        <v>42</v>
      </c>
      <c r="B10" s="172">
        <v>1288983</v>
      </c>
      <c r="C10" s="172">
        <v>2105000</v>
      </c>
      <c r="D10" s="173">
        <f t="shared" si="2"/>
        <v>61.234346793349168</v>
      </c>
      <c r="E10" s="172">
        <v>36422604</v>
      </c>
      <c r="F10" s="172">
        <v>36586759</v>
      </c>
      <c r="G10" s="173">
        <f t="shared" si="0"/>
        <v>99.55132675184484</v>
      </c>
      <c r="H10" s="172">
        <v>251419</v>
      </c>
      <c r="I10" s="172">
        <v>1200000</v>
      </c>
      <c r="J10" s="173">
        <f t="shared" si="1"/>
        <v>20.951583333333335</v>
      </c>
    </row>
    <row r="11" spans="1:10" s="32" customFormat="1" ht="15">
      <c r="A11" s="98" t="s">
        <v>1239</v>
      </c>
      <c r="B11" s="172">
        <v>30085074</v>
      </c>
      <c r="C11" s="172">
        <v>31531000</v>
      </c>
      <c r="D11" s="173">
        <f t="shared" si="2"/>
        <v>95.414271669150992</v>
      </c>
      <c r="E11" s="172">
        <v>13056404</v>
      </c>
      <c r="F11" s="172">
        <v>13360241</v>
      </c>
      <c r="G11" s="173">
        <f t="shared" si="0"/>
        <v>97.72581198198445</v>
      </c>
      <c r="H11" s="172">
        <v>124746</v>
      </c>
      <c r="I11" s="172">
        <v>291800</v>
      </c>
      <c r="J11" s="173">
        <f t="shared" si="1"/>
        <v>42.750514050719673</v>
      </c>
    </row>
    <row r="12" spans="1:10" s="32" customFormat="1" ht="15">
      <c r="A12" s="98" t="s">
        <v>43</v>
      </c>
      <c r="B12" s="172">
        <v>563439</v>
      </c>
      <c r="C12" s="172">
        <v>463000</v>
      </c>
      <c r="D12" s="173">
        <f t="shared" si="2"/>
        <v>121.69308855291577</v>
      </c>
      <c r="E12" s="172">
        <v>267248958</v>
      </c>
      <c r="F12" s="172">
        <v>266942934</v>
      </c>
      <c r="G12" s="173">
        <f t="shared" si="0"/>
        <v>100.11464023243259</v>
      </c>
      <c r="H12" s="172">
        <v>2691298</v>
      </c>
      <c r="I12" s="172">
        <v>4746000</v>
      </c>
      <c r="J12" s="173">
        <f t="shared" si="1"/>
        <v>56.706658238516653</v>
      </c>
    </row>
    <row r="13" spans="1:10" s="32" customFormat="1" ht="15">
      <c r="A13" s="98" t="s">
        <v>44</v>
      </c>
      <c r="B13" s="172">
        <v>27025202</v>
      </c>
      <c r="C13" s="172">
        <v>31586000</v>
      </c>
      <c r="D13" s="173">
        <f t="shared" si="2"/>
        <v>85.560697777496358</v>
      </c>
      <c r="E13" s="172">
        <v>244165782</v>
      </c>
      <c r="F13" s="172">
        <v>239409345</v>
      </c>
      <c r="G13" s="173">
        <f t="shared" si="0"/>
        <v>101.98673823697233</v>
      </c>
      <c r="H13" s="172">
        <v>2483371</v>
      </c>
      <c r="I13" s="172">
        <v>4000000</v>
      </c>
      <c r="J13" s="173">
        <f t="shared" si="1"/>
        <v>62.084274999999998</v>
      </c>
    </row>
    <row r="14" spans="1:10" s="32" customFormat="1" ht="15">
      <c r="A14" s="98" t="s">
        <v>682</v>
      </c>
      <c r="B14" s="172">
        <v>3527835</v>
      </c>
      <c r="C14" s="172">
        <v>5280000</v>
      </c>
      <c r="D14" s="173">
        <f t="shared" si="2"/>
        <v>66.815056818181816</v>
      </c>
      <c r="E14" s="172">
        <v>5540244</v>
      </c>
      <c r="F14" s="172">
        <v>7359043</v>
      </c>
      <c r="G14" s="173">
        <f t="shared" si="0"/>
        <v>75.284843423254898</v>
      </c>
      <c r="H14" s="172">
        <v>2715517</v>
      </c>
      <c r="I14" s="172">
        <v>4754000</v>
      </c>
      <c r="J14" s="173">
        <f t="shared" si="1"/>
        <v>57.120677324358439</v>
      </c>
    </row>
    <row r="15" spans="1:10" s="32" customFormat="1" ht="15">
      <c r="A15" s="98" t="s">
        <v>930</v>
      </c>
      <c r="B15" s="172">
        <v>14626</v>
      </c>
      <c r="C15" s="172">
        <v>131000</v>
      </c>
      <c r="D15" s="173">
        <f t="shared" si="2"/>
        <v>11.164885496183206</v>
      </c>
      <c r="E15" s="172">
        <v>7083962</v>
      </c>
      <c r="F15" s="172">
        <v>7809312</v>
      </c>
      <c r="G15" s="173">
        <f t="shared" si="0"/>
        <v>90.711729791305558</v>
      </c>
      <c r="H15" s="172">
        <v>1910769</v>
      </c>
      <c r="I15" s="172">
        <v>4457700</v>
      </c>
      <c r="J15" s="173">
        <f t="shared" si="1"/>
        <v>42.864459250286025</v>
      </c>
    </row>
    <row r="16" spans="1:10" s="32" customFormat="1" ht="15">
      <c r="A16" s="98" t="s">
        <v>1241</v>
      </c>
      <c r="B16" s="216">
        <v>0</v>
      </c>
      <c r="C16" s="216">
        <v>0</v>
      </c>
      <c r="D16" s="216">
        <v>0</v>
      </c>
      <c r="E16" s="172">
        <v>3225819</v>
      </c>
      <c r="F16" s="172">
        <v>3225819</v>
      </c>
      <c r="G16" s="173">
        <f t="shared" si="0"/>
        <v>100</v>
      </c>
      <c r="H16" s="172">
        <v>36041</v>
      </c>
      <c r="I16" s="172">
        <v>237680</v>
      </c>
      <c r="J16" s="173">
        <f t="shared" si="1"/>
        <v>15.163665432514307</v>
      </c>
    </row>
    <row r="17" spans="1:246" s="32" customFormat="1" ht="15">
      <c r="A17" s="158" t="s">
        <v>755</v>
      </c>
      <c r="B17" s="172">
        <v>29703</v>
      </c>
      <c r="C17" s="216">
        <v>0</v>
      </c>
      <c r="D17" s="216">
        <v>0</v>
      </c>
      <c r="E17" s="172">
        <v>11799656</v>
      </c>
      <c r="F17" s="172">
        <v>12624000</v>
      </c>
      <c r="G17" s="173">
        <f t="shared" si="0"/>
        <v>93.470025348542464</v>
      </c>
      <c r="H17" s="172">
        <v>189197</v>
      </c>
      <c r="I17" s="172">
        <v>283700</v>
      </c>
      <c r="J17" s="173">
        <f t="shared" si="1"/>
        <v>66.689108212900948</v>
      </c>
    </row>
    <row r="18" spans="1:246" s="32" customFormat="1" ht="15">
      <c r="A18" s="98" t="s">
        <v>671</v>
      </c>
      <c r="B18" s="216">
        <v>0</v>
      </c>
      <c r="C18" s="216">
        <v>0</v>
      </c>
      <c r="D18" s="216">
        <v>0</v>
      </c>
      <c r="E18" s="172">
        <v>616357</v>
      </c>
      <c r="F18" s="172">
        <v>665000</v>
      </c>
      <c r="G18" s="173">
        <f t="shared" si="0"/>
        <v>92.685263157894738</v>
      </c>
      <c r="H18" s="216">
        <v>0</v>
      </c>
      <c r="I18" s="216">
        <v>0</v>
      </c>
      <c r="J18" s="216">
        <v>0</v>
      </c>
    </row>
    <row r="19" spans="1:246" s="32" customFormat="1" ht="15">
      <c r="A19" s="98" t="s">
        <v>672</v>
      </c>
      <c r="B19" s="172">
        <v>35388862</v>
      </c>
      <c r="C19" s="172">
        <v>33668000</v>
      </c>
      <c r="D19" s="173">
        <f t="shared" si="2"/>
        <v>105.11126886063917</v>
      </c>
      <c r="E19" s="172">
        <v>8740076</v>
      </c>
      <c r="F19" s="172">
        <v>8743977</v>
      </c>
      <c r="G19" s="173">
        <f t="shared" si="0"/>
        <v>99.955386433427265</v>
      </c>
      <c r="H19" s="172">
        <v>739248</v>
      </c>
      <c r="I19" s="172">
        <v>2956800</v>
      </c>
      <c r="J19" s="173">
        <f t="shared" si="1"/>
        <v>25.001623376623378</v>
      </c>
    </row>
    <row r="20" spans="1:246" s="35" customFormat="1" ht="14.25" customHeight="1">
      <c r="A20" s="98" t="s">
        <v>161</v>
      </c>
      <c r="B20" s="172">
        <v>150</v>
      </c>
      <c r="C20" s="172">
        <v>35000</v>
      </c>
      <c r="D20" s="216">
        <v>0</v>
      </c>
      <c r="E20" s="172">
        <v>4021439</v>
      </c>
      <c r="F20" s="172">
        <v>4174000</v>
      </c>
      <c r="G20" s="173">
        <f t="shared" si="0"/>
        <v>96.344968854815534</v>
      </c>
      <c r="H20" s="172">
        <v>64198441</v>
      </c>
      <c r="I20" s="172">
        <v>101459500</v>
      </c>
      <c r="J20" s="173">
        <f t="shared" si="1"/>
        <v>63.27494320393852</v>
      </c>
      <c r="K20" s="34"/>
      <c r="L20" s="25"/>
      <c r="M20" s="32"/>
      <c r="N20" s="32"/>
      <c r="O20" s="34"/>
      <c r="P20" s="33"/>
      <c r="Q20" s="32"/>
      <c r="R20" s="32"/>
      <c r="S20" s="34"/>
      <c r="T20" s="25"/>
      <c r="U20" s="32"/>
      <c r="V20" s="32"/>
      <c r="W20" s="34"/>
      <c r="X20" s="25"/>
      <c r="Y20" s="32"/>
      <c r="Z20" s="32"/>
      <c r="AA20" s="34"/>
      <c r="AB20" s="33"/>
      <c r="AC20" s="32"/>
      <c r="AD20" s="32"/>
      <c r="AE20" s="34"/>
      <c r="AF20" s="25"/>
      <c r="AG20" s="32"/>
      <c r="AH20" s="32"/>
      <c r="AI20" s="34"/>
      <c r="AJ20" s="25"/>
      <c r="AK20" s="32"/>
      <c r="AL20" s="32"/>
      <c r="AM20" s="34"/>
      <c r="AN20" s="33"/>
      <c r="AO20" s="32"/>
      <c r="AP20" s="32"/>
      <c r="AQ20" s="34"/>
      <c r="AR20" s="25"/>
      <c r="AS20" s="32"/>
      <c r="AT20" s="32"/>
      <c r="AU20" s="34"/>
      <c r="AV20" s="25"/>
      <c r="AW20" s="32"/>
      <c r="AX20" s="32"/>
      <c r="AY20" s="34"/>
      <c r="AZ20" s="33"/>
      <c r="BA20" s="32"/>
      <c r="BB20" s="32"/>
      <c r="BC20" s="34"/>
      <c r="BD20" s="25"/>
      <c r="BE20" s="32"/>
      <c r="BF20" s="32"/>
      <c r="BG20" s="34"/>
      <c r="BH20" s="25"/>
      <c r="BI20" s="32"/>
      <c r="BJ20" s="32"/>
      <c r="BK20" s="34"/>
      <c r="BL20" s="33"/>
      <c r="BM20" s="32"/>
      <c r="BN20" s="32"/>
      <c r="BO20" s="34"/>
      <c r="BP20" s="25"/>
      <c r="BQ20" s="32"/>
      <c r="BR20" s="32"/>
      <c r="BS20" s="34"/>
      <c r="BT20" s="25"/>
      <c r="BU20" s="32"/>
      <c r="BV20" s="32"/>
      <c r="BW20" s="34"/>
      <c r="BX20" s="33"/>
      <c r="BY20" s="32"/>
      <c r="BZ20" s="32"/>
      <c r="CA20" s="34"/>
      <c r="CB20" s="25"/>
      <c r="CC20" s="32"/>
      <c r="CD20" s="32"/>
      <c r="CE20" s="34"/>
      <c r="CF20" s="25"/>
      <c r="CG20" s="32"/>
      <c r="CH20" s="32"/>
      <c r="CI20" s="34"/>
      <c r="CJ20" s="33"/>
      <c r="CK20" s="32"/>
      <c r="CL20" s="32"/>
      <c r="CM20" s="34"/>
      <c r="CN20" s="25"/>
      <c r="CO20" s="32"/>
      <c r="CP20" s="32"/>
      <c r="CQ20" s="34"/>
      <c r="CR20" s="25"/>
      <c r="CS20" s="32"/>
      <c r="CT20" s="32"/>
      <c r="CU20" s="34"/>
      <c r="CV20" s="33"/>
      <c r="CW20" s="32"/>
      <c r="CX20" s="32"/>
      <c r="CY20" s="34"/>
      <c r="CZ20" s="25"/>
      <c r="DA20" s="32"/>
      <c r="DB20" s="32"/>
      <c r="DC20" s="34"/>
      <c r="DD20" s="25"/>
      <c r="DE20" s="32"/>
      <c r="DF20" s="32"/>
      <c r="DG20" s="34"/>
      <c r="DH20" s="33"/>
      <c r="DI20" s="32"/>
      <c r="DJ20" s="32"/>
      <c r="DK20" s="34"/>
      <c r="DL20" s="25"/>
      <c r="DM20" s="32"/>
      <c r="DN20" s="32"/>
      <c r="DO20" s="34"/>
      <c r="DP20" s="25"/>
      <c r="DQ20" s="32"/>
      <c r="DR20" s="32"/>
      <c r="DS20" s="34"/>
      <c r="DT20" s="33"/>
      <c r="DU20" s="32"/>
      <c r="DV20" s="32"/>
      <c r="DW20" s="34"/>
      <c r="DX20" s="25"/>
      <c r="DY20" s="32"/>
      <c r="DZ20" s="32"/>
      <c r="EA20" s="34"/>
      <c r="EB20" s="25"/>
      <c r="EC20" s="32"/>
      <c r="ED20" s="32"/>
      <c r="EE20" s="34"/>
      <c r="EF20" s="33"/>
      <c r="EG20" s="32"/>
      <c r="EH20" s="32"/>
      <c r="EI20" s="34"/>
      <c r="EJ20" s="25"/>
      <c r="EK20" s="32"/>
      <c r="EL20" s="32"/>
      <c r="EM20" s="34"/>
      <c r="EN20" s="25"/>
      <c r="EO20" s="32"/>
      <c r="EP20" s="32"/>
      <c r="EQ20" s="34"/>
      <c r="ER20" s="33"/>
      <c r="ES20" s="32"/>
      <c r="ET20" s="32"/>
      <c r="EU20" s="34"/>
      <c r="EV20" s="25"/>
      <c r="EW20" s="32"/>
      <c r="EX20" s="32"/>
      <c r="EY20" s="34"/>
      <c r="EZ20" s="25"/>
      <c r="FA20" s="32"/>
      <c r="FB20" s="32"/>
      <c r="FC20" s="34"/>
      <c r="FD20" s="33"/>
      <c r="FE20" s="32"/>
      <c r="FF20" s="32"/>
      <c r="FG20" s="34"/>
      <c r="FH20" s="25"/>
      <c r="FI20" s="32"/>
      <c r="FJ20" s="32"/>
      <c r="FK20" s="34"/>
      <c r="FL20" s="25"/>
      <c r="FM20" s="32"/>
      <c r="FN20" s="32"/>
      <c r="FO20" s="34"/>
      <c r="FP20" s="33"/>
      <c r="FQ20" s="32"/>
      <c r="FR20" s="32"/>
      <c r="FS20" s="34"/>
      <c r="FT20" s="25"/>
      <c r="FU20" s="32"/>
      <c r="FV20" s="32"/>
      <c r="FW20" s="34"/>
      <c r="FX20" s="25"/>
      <c r="FY20" s="32"/>
      <c r="FZ20" s="32"/>
      <c r="GA20" s="34"/>
      <c r="GB20" s="33"/>
      <c r="GC20" s="32"/>
      <c r="GD20" s="32"/>
      <c r="GE20" s="34"/>
      <c r="GF20" s="25"/>
      <c r="GG20" s="32"/>
      <c r="GH20" s="32"/>
      <c r="GI20" s="34"/>
      <c r="GJ20" s="25"/>
      <c r="GK20" s="32"/>
      <c r="GL20" s="32"/>
      <c r="GM20" s="34"/>
      <c r="GN20" s="33"/>
      <c r="GO20" s="32"/>
      <c r="GP20" s="32"/>
      <c r="GQ20" s="34"/>
      <c r="GR20" s="25"/>
      <c r="GS20" s="32"/>
      <c r="GT20" s="32"/>
      <c r="GU20" s="34"/>
      <c r="GV20" s="25"/>
      <c r="GW20" s="32"/>
      <c r="GX20" s="32"/>
      <c r="GY20" s="34"/>
      <c r="GZ20" s="33"/>
      <c r="HA20" s="32"/>
      <c r="HB20" s="32"/>
      <c r="HC20" s="34"/>
      <c r="HD20" s="25"/>
      <c r="HE20" s="32"/>
      <c r="HF20" s="32"/>
      <c r="HG20" s="34"/>
      <c r="HH20" s="25"/>
      <c r="HI20" s="32"/>
      <c r="HJ20" s="32"/>
      <c r="HK20" s="34"/>
      <c r="HL20" s="33"/>
      <c r="HM20" s="32"/>
      <c r="HN20" s="32"/>
      <c r="HO20" s="34"/>
      <c r="HP20" s="25"/>
      <c r="HQ20" s="32"/>
      <c r="HR20" s="32"/>
      <c r="HS20" s="34"/>
      <c r="HT20" s="25"/>
      <c r="HU20" s="32"/>
      <c r="HV20" s="32"/>
      <c r="HW20" s="34"/>
      <c r="HX20" s="33"/>
      <c r="HY20" s="32"/>
      <c r="HZ20" s="32"/>
      <c r="IA20" s="34"/>
      <c r="IB20" s="25"/>
      <c r="IC20" s="32"/>
      <c r="ID20" s="32"/>
      <c r="IE20" s="34"/>
      <c r="IF20" s="25"/>
      <c r="IG20" s="32"/>
      <c r="IH20" s="32"/>
      <c r="II20" s="34"/>
      <c r="IJ20" s="33"/>
      <c r="IK20" s="32"/>
      <c r="IL20" s="32"/>
    </row>
    <row r="21" spans="1:246" s="32" customFormat="1" ht="1.5" hidden="1" customHeight="1">
      <c r="A21" s="205" t="s">
        <v>543</v>
      </c>
      <c r="B21" s="172"/>
      <c r="C21" s="172"/>
      <c r="D21" s="173">
        <v>0</v>
      </c>
      <c r="E21" s="172"/>
      <c r="F21" s="172"/>
      <c r="G21" s="173">
        <v>49.49691396508728</v>
      </c>
      <c r="H21" s="172"/>
      <c r="I21" s="172"/>
      <c r="J21" s="173">
        <v>80</v>
      </c>
    </row>
    <row r="22" spans="1:246" s="32" customFormat="1" ht="15">
      <c r="A22" s="38" t="s">
        <v>679</v>
      </c>
      <c r="B22" s="216">
        <v>0</v>
      </c>
      <c r="C22" s="216">
        <v>0</v>
      </c>
      <c r="D22" s="216">
        <v>0</v>
      </c>
      <c r="E22" s="172">
        <v>2917682</v>
      </c>
      <c r="F22" s="172">
        <v>2983347</v>
      </c>
      <c r="G22" s="173">
        <f>(E22/F22)*100</f>
        <v>97.798948630514644</v>
      </c>
      <c r="H22" s="216">
        <v>0</v>
      </c>
      <c r="I22" s="216">
        <v>0</v>
      </c>
      <c r="J22" s="216">
        <v>0</v>
      </c>
    </row>
    <row r="23" spans="1:246" s="35" customFormat="1" ht="15" hidden="1">
      <c r="A23" s="204" t="s">
        <v>680</v>
      </c>
      <c r="B23" s="216"/>
      <c r="C23" s="216">
        <v>0</v>
      </c>
      <c r="D23" s="216">
        <v>0</v>
      </c>
      <c r="E23" s="172"/>
      <c r="F23" s="172"/>
      <c r="G23" s="173">
        <v>91.992811093789356</v>
      </c>
      <c r="H23" s="172"/>
      <c r="I23" s="172"/>
      <c r="J23" s="173">
        <v>0</v>
      </c>
      <c r="K23" s="34"/>
      <c r="L23" s="25"/>
      <c r="M23" s="32"/>
      <c r="N23" s="32"/>
      <c r="O23" s="34"/>
      <c r="P23" s="33"/>
      <c r="Q23" s="32"/>
      <c r="R23" s="32"/>
      <c r="S23" s="34"/>
      <c r="T23" s="25"/>
      <c r="U23" s="32"/>
      <c r="V23" s="32"/>
      <c r="W23" s="34"/>
      <c r="X23" s="25"/>
      <c r="Y23" s="32"/>
      <c r="Z23" s="32"/>
      <c r="AA23" s="34"/>
      <c r="AB23" s="33"/>
      <c r="AC23" s="32"/>
      <c r="AD23" s="32"/>
      <c r="AE23" s="34"/>
      <c r="AF23" s="25"/>
      <c r="AG23" s="32"/>
      <c r="AH23" s="32"/>
      <c r="AI23" s="34"/>
      <c r="AJ23" s="25"/>
      <c r="AK23" s="32"/>
      <c r="AL23" s="32"/>
      <c r="AM23" s="34"/>
      <c r="AN23" s="33"/>
      <c r="AO23" s="32"/>
      <c r="AP23" s="32"/>
      <c r="AQ23" s="34"/>
      <c r="AR23" s="25"/>
      <c r="AS23" s="32"/>
      <c r="AT23" s="32"/>
      <c r="AU23" s="34"/>
      <c r="AV23" s="25"/>
      <c r="AW23" s="32"/>
      <c r="AX23" s="32"/>
      <c r="AY23" s="34"/>
      <c r="AZ23" s="33"/>
      <c r="BA23" s="32"/>
      <c r="BB23" s="32"/>
      <c r="BC23" s="34"/>
      <c r="BD23" s="25"/>
      <c r="BE23" s="32"/>
      <c r="BF23" s="32"/>
      <c r="BG23" s="34"/>
      <c r="BH23" s="25"/>
      <c r="BI23" s="32"/>
      <c r="BJ23" s="32"/>
      <c r="BK23" s="34"/>
      <c r="BL23" s="33"/>
      <c r="BM23" s="32"/>
      <c r="BN23" s="32"/>
      <c r="BO23" s="34"/>
      <c r="BP23" s="25"/>
      <c r="BQ23" s="32"/>
      <c r="BR23" s="32"/>
      <c r="BS23" s="34"/>
      <c r="BT23" s="25"/>
      <c r="BU23" s="32"/>
      <c r="BV23" s="32"/>
      <c r="BW23" s="34"/>
      <c r="BX23" s="33"/>
      <c r="BY23" s="32"/>
      <c r="BZ23" s="32"/>
      <c r="CA23" s="34"/>
      <c r="CB23" s="25"/>
      <c r="CC23" s="32"/>
      <c r="CD23" s="32"/>
      <c r="CE23" s="34"/>
      <c r="CF23" s="25"/>
      <c r="CG23" s="32"/>
      <c r="CH23" s="32"/>
      <c r="CI23" s="34"/>
      <c r="CJ23" s="33"/>
      <c r="CK23" s="32"/>
      <c r="CL23" s="32"/>
      <c r="CM23" s="34"/>
      <c r="CN23" s="25"/>
      <c r="CO23" s="32"/>
      <c r="CP23" s="32"/>
      <c r="CQ23" s="34"/>
      <c r="CR23" s="25"/>
      <c r="CS23" s="32"/>
      <c r="CT23" s="32"/>
      <c r="CU23" s="34"/>
      <c r="CV23" s="33"/>
      <c r="CW23" s="32"/>
      <c r="CX23" s="32"/>
      <c r="CY23" s="34"/>
      <c r="CZ23" s="25"/>
      <c r="DA23" s="32"/>
      <c r="DB23" s="32"/>
      <c r="DC23" s="34"/>
      <c r="DD23" s="25"/>
      <c r="DE23" s="32"/>
      <c r="DF23" s="32"/>
      <c r="DG23" s="34"/>
      <c r="DH23" s="33"/>
      <c r="DI23" s="32"/>
      <c r="DJ23" s="32"/>
      <c r="DK23" s="34"/>
      <c r="DL23" s="25"/>
      <c r="DM23" s="32"/>
      <c r="DN23" s="32"/>
      <c r="DO23" s="34"/>
      <c r="DP23" s="25"/>
      <c r="DQ23" s="32"/>
      <c r="DR23" s="32"/>
      <c r="DS23" s="34"/>
      <c r="DT23" s="33"/>
      <c r="DU23" s="32"/>
      <c r="DV23" s="32"/>
      <c r="DW23" s="34"/>
      <c r="DX23" s="25"/>
      <c r="DY23" s="32"/>
      <c r="DZ23" s="32"/>
      <c r="EA23" s="34"/>
      <c r="EB23" s="25"/>
      <c r="EC23" s="32"/>
      <c r="ED23" s="32"/>
      <c r="EE23" s="34"/>
      <c r="EF23" s="33"/>
      <c r="EG23" s="32"/>
      <c r="EH23" s="32"/>
      <c r="EI23" s="34"/>
      <c r="EJ23" s="25"/>
      <c r="EK23" s="32"/>
      <c r="EL23" s="32"/>
      <c r="EM23" s="34"/>
      <c r="EN23" s="25"/>
      <c r="EO23" s="32"/>
      <c r="EP23" s="32"/>
      <c r="EQ23" s="34"/>
      <c r="ER23" s="33"/>
      <c r="ES23" s="32"/>
      <c r="ET23" s="32"/>
      <c r="EU23" s="34"/>
      <c r="EV23" s="25"/>
      <c r="EW23" s="32"/>
      <c r="EX23" s="32"/>
      <c r="EY23" s="34"/>
      <c r="EZ23" s="25"/>
      <c r="FA23" s="32"/>
      <c r="FB23" s="32"/>
      <c r="FC23" s="34"/>
      <c r="FD23" s="33"/>
      <c r="FE23" s="32"/>
      <c r="FF23" s="32"/>
      <c r="FG23" s="34"/>
      <c r="FH23" s="25"/>
      <c r="FI23" s="32"/>
      <c r="FJ23" s="32"/>
      <c r="FK23" s="34"/>
      <c r="FL23" s="25"/>
      <c r="FM23" s="32"/>
      <c r="FN23" s="32"/>
      <c r="FO23" s="34"/>
      <c r="FP23" s="33"/>
      <c r="FQ23" s="32"/>
      <c r="FR23" s="32"/>
      <c r="FS23" s="34"/>
      <c r="FT23" s="25"/>
      <c r="FU23" s="32"/>
      <c r="FV23" s="32"/>
      <c r="FW23" s="34"/>
      <c r="FX23" s="25"/>
      <c r="FY23" s="32"/>
      <c r="FZ23" s="32"/>
      <c r="GA23" s="34"/>
      <c r="GB23" s="33"/>
      <c r="GC23" s="32"/>
      <c r="GD23" s="32"/>
      <c r="GE23" s="34"/>
      <c r="GF23" s="25"/>
      <c r="GG23" s="32"/>
      <c r="GH23" s="32"/>
      <c r="GI23" s="34"/>
      <c r="GJ23" s="25"/>
      <c r="GK23" s="32"/>
      <c r="GL23" s="32"/>
      <c r="GM23" s="34"/>
      <c r="GN23" s="33"/>
      <c r="GO23" s="32"/>
      <c r="GP23" s="32"/>
      <c r="GQ23" s="34"/>
      <c r="GR23" s="25"/>
      <c r="GS23" s="32"/>
      <c r="GT23" s="32"/>
      <c r="GU23" s="34"/>
      <c r="GV23" s="25"/>
      <c r="GW23" s="32"/>
      <c r="GX23" s="32"/>
      <c r="GY23" s="34"/>
      <c r="GZ23" s="33"/>
      <c r="HA23" s="32"/>
      <c r="HB23" s="32"/>
      <c r="HC23" s="34"/>
      <c r="HD23" s="25"/>
      <c r="HE23" s="32"/>
      <c r="HF23" s="32"/>
      <c r="HG23" s="34"/>
      <c r="HH23" s="25"/>
      <c r="HI23" s="32"/>
      <c r="HJ23" s="32"/>
      <c r="HK23" s="34"/>
      <c r="HL23" s="33"/>
      <c r="HM23" s="32"/>
      <c r="HN23" s="32"/>
      <c r="HO23" s="34"/>
      <c r="HP23" s="25"/>
      <c r="HQ23" s="32"/>
      <c r="HR23" s="32"/>
      <c r="HS23" s="34"/>
      <c r="HT23" s="25"/>
      <c r="HU23" s="32"/>
      <c r="HV23" s="32"/>
      <c r="HW23" s="34"/>
      <c r="HX23" s="33"/>
      <c r="HY23" s="32"/>
      <c r="HZ23" s="32"/>
      <c r="IA23" s="34"/>
      <c r="IB23" s="25"/>
      <c r="IC23" s="32"/>
      <c r="ID23" s="32"/>
      <c r="IE23" s="34"/>
      <c r="IF23" s="25"/>
      <c r="IG23" s="32"/>
      <c r="IH23" s="32"/>
      <c r="II23" s="34"/>
      <c r="IJ23" s="33"/>
      <c r="IK23" s="32"/>
      <c r="IL23" s="32"/>
    </row>
    <row r="24" spans="1:246" s="32" customFormat="1" ht="15">
      <c r="A24" s="98" t="s">
        <v>949</v>
      </c>
      <c r="B24" s="216">
        <v>0</v>
      </c>
      <c r="C24" s="216">
        <v>0</v>
      </c>
      <c r="D24" s="216">
        <v>0</v>
      </c>
      <c r="E24" s="172">
        <v>167026</v>
      </c>
      <c r="F24" s="172">
        <v>235000</v>
      </c>
      <c r="G24" s="173">
        <f>(E24/F24)*100</f>
        <v>71.074893617021274</v>
      </c>
      <c r="H24" s="172">
        <v>4882509</v>
      </c>
      <c r="I24" s="172">
        <v>4890000</v>
      </c>
      <c r="J24" s="173">
        <f>(H24/I24)*100</f>
        <v>99.84680981595092</v>
      </c>
    </row>
    <row r="25" spans="1:246" s="32" customFormat="1" ht="15">
      <c r="A25" s="98" t="s">
        <v>689</v>
      </c>
      <c r="B25" s="172">
        <v>1446795</v>
      </c>
      <c r="C25" s="172">
        <v>1271000</v>
      </c>
      <c r="D25" s="173">
        <f t="shared" ref="D25" si="3">(B25/C25)*100</f>
        <v>113.83123524783636</v>
      </c>
      <c r="E25" s="172">
        <v>4666763</v>
      </c>
      <c r="F25" s="172">
        <v>4667000</v>
      </c>
      <c r="G25" s="173">
        <f t="shared" ref="G25:G61" si="4">(E25/F25)*100</f>
        <v>99.994921791300612</v>
      </c>
      <c r="H25" s="172">
        <v>619757</v>
      </c>
      <c r="I25" s="172">
        <v>620790</v>
      </c>
      <c r="J25" s="173">
        <f t="shared" ref="J25:J47" si="5">(H25/I25)*100</f>
        <v>99.833599123697226</v>
      </c>
    </row>
    <row r="26" spans="1:246" s="32" customFormat="1" ht="15">
      <c r="A26" s="98" t="s">
        <v>1330</v>
      </c>
      <c r="B26" s="216">
        <v>0</v>
      </c>
      <c r="C26" s="216">
        <v>0</v>
      </c>
      <c r="D26" s="216">
        <v>0</v>
      </c>
      <c r="E26" s="172">
        <v>21847634</v>
      </c>
      <c r="F26" s="172">
        <v>22653628</v>
      </c>
      <c r="G26" s="173">
        <f t="shared" si="4"/>
        <v>96.442097486548292</v>
      </c>
      <c r="H26" s="216">
        <v>0</v>
      </c>
      <c r="I26" s="216">
        <v>0</v>
      </c>
      <c r="J26" s="216">
        <v>0</v>
      </c>
    </row>
    <row r="27" spans="1:246" s="32" customFormat="1" ht="15">
      <c r="A27" s="98" t="s">
        <v>1236</v>
      </c>
      <c r="B27" s="172">
        <v>8666322</v>
      </c>
      <c r="C27" s="172">
        <v>5550000</v>
      </c>
      <c r="D27" s="173">
        <f t="shared" ref="D27" si="6">(B27/C27)*100</f>
        <v>156.14994594594594</v>
      </c>
      <c r="E27" s="172">
        <v>42674007</v>
      </c>
      <c r="F27" s="172">
        <v>42774525</v>
      </c>
      <c r="G27" s="173">
        <f t="shared" si="4"/>
        <v>99.765004988366329</v>
      </c>
      <c r="H27" s="172">
        <v>32103597</v>
      </c>
      <c r="I27" s="172">
        <v>47684400</v>
      </c>
      <c r="J27" s="173">
        <f t="shared" si="5"/>
        <v>67.325156655006666</v>
      </c>
    </row>
    <row r="28" spans="1:246" s="32" customFormat="1" ht="15">
      <c r="A28" s="98" t="s">
        <v>1256</v>
      </c>
      <c r="B28" s="216">
        <v>0</v>
      </c>
      <c r="C28" s="216">
        <v>0</v>
      </c>
      <c r="D28" s="216">
        <v>0</v>
      </c>
      <c r="E28" s="172">
        <v>48000000</v>
      </c>
      <c r="F28" s="172">
        <v>48000000</v>
      </c>
      <c r="G28" s="173">
        <f t="shared" si="4"/>
        <v>100</v>
      </c>
      <c r="H28" s="216">
        <v>0</v>
      </c>
      <c r="I28" s="216">
        <v>0</v>
      </c>
      <c r="J28" s="216">
        <v>0</v>
      </c>
    </row>
    <row r="29" spans="1:246" s="32" customFormat="1" ht="15">
      <c r="A29" s="98" t="s">
        <v>658</v>
      </c>
      <c r="B29" s="172">
        <v>41894795</v>
      </c>
      <c r="C29" s="172">
        <v>50831000</v>
      </c>
      <c r="D29" s="173">
        <f t="shared" ref="D29" si="7">(B29/C29)*100</f>
        <v>82.419773366646339</v>
      </c>
      <c r="E29" s="172">
        <v>28897975</v>
      </c>
      <c r="F29" s="172">
        <v>28930958</v>
      </c>
      <c r="G29" s="173">
        <f t="shared" si="4"/>
        <v>99.885994096704295</v>
      </c>
      <c r="H29" s="172">
        <v>4986331</v>
      </c>
      <c r="I29" s="172">
        <v>11113719</v>
      </c>
      <c r="J29" s="173">
        <f t="shared" si="5"/>
        <v>44.866448395897002</v>
      </c>
    </row>
    <row r="30" spans="1:246" s="32" customFormat="1" ht="15">
      <c r="A30" s="98" t="s">
        <v>47</v>
      </c>
      <c r="B30" s="216">
        <v>0</v>
      </c>
      <c r="C30" s="216">
        <v>0</v>
      </c>
      <c r="D30" s="216">
        <v>0</v>
      </c>
      <c r="E30" s="172">
        <v>41973993</v>
      </c>
      <c r="F30" s="172">
        <v>41974000</v>
      </c>
      <c r="G30" s="173">
        <f t="shared" si="4"/>
        <v>99.999983323009474</v>
      </c>
      <c r="H30" s="172">
        <v>2103965</v>
      </c>
      <c r="I30" s="172">
        <v>4777800</v>
      </c>
      <c r="J30" s="173">
        <f t="shared" si="5"/>
        <v>44.036271924316637</v>
      </c>
    </row>
    <row r="31" spans="1:246" s="32" customFormat="1" ht="15">
      <c r="A31" s="98" t="s">
        <v>45</v>
      </c>
      <c r="B31" s="216">
        <v>0</v>
      </c>
      <c r="C31" s="216">
        <v>0</v>
      </c>
      <c r="D31" s="216">
        <v>0</v>
      </c>
      <c r="E31" s="172">
        <v>1195058</v>
      </c>
      <c r="F31" s="172">
        <v>1542000</v>
      </c>
      <c r="G31" s="173">
        <f t="shared" si="4"/>
        <v>77.500518806744495</v>
      </c>
      <c r="H31" s="216">
        <v>0</v>
      </c>
      <c r="I31" s="216">
        <v>0</v>
      </c>
      <c r="J31" s="216">
        <v>0</v>
      </c>
    </row>
    <row r="32" spans="1:246" ht="15">
      <c r="A32" s="98" t="s">
        <v>531</v>
      </c>
      <c r="B32" s="216">
        <v>0</v>
      </c>
      <c r="C32" s="216">
        <v>0</v>
      </c>
      <c r="D32" s="216">
        <v>0</v>
      </c>
      <c r="E32" s="172">
        <v>1343043</v>
      </c>
      <c r="F32" s="172">
        <v>1350302</v>
      </c>
      <c r="G32" s="173">
        <f t="shared" si="4"/>
        <v>99.46241655570384</v>
      </c>
      <c r="H32" s="216">
        <v>0</v>
      </c>
      <c r="I32" s="216">
        <v>0</v>
      </c>
      <c r="J32" s="216">
        <v>0</v>
      </c>
    </row>
    <row r="33" spans="1:10" ht="15">
      <c r="A33" s="98" t="s">
        <v>942</v>
      </c>
      <c r="B33" s="216">
        <v>0</v>
      </c>
      <c r="C33" s="216">
        <v>0</v>
      </c>
      <c r="D33" s="216">
        <v>0</v>
      </c>
      <c r="E33" s="172">
        <v>1249992</v>
      </c>
      <c r="F33" s="172">
        <v>1530566</v>
      </c>
      <c r="G33" s="173">
        <f t="shared" si="4"/>
        <v>81.668611480981539</v>
      </c>
      <c r="H33" s="172">
        <v>12180</v>
      </c>
      <c r="I33" s="172">
        <v>132468</v>
      </c>
      <c r="J33" s="173">
        <f t="shared" si="5"/>
        <v>9.1946734305643627</v>
      </c>
    </row>
    <row r="34" spans="1:10" ht="15">
      <c r="A34" s="98" t="s">
        <v>912</v>
      </c>
      <c r="B34" s="172">
        <v>1000563</v>
      </c>
      <c r="C34" s="172">
        <v>991000</v>
      </c>
      <c r="D34" s="173">
        <f t="shared" ref="D34:D58" si="8">(B34/C34)*100</f>
        <v>100.96498486377396</v>
      </c>
      <c r="E34" s="172">
        <v>19334858</v>
      </c>
      <c r="F34" s="172">
        <v>19530520</v>
      </c>
      <c r="G34" s="173">
        <f t="shared" si="4"/>
        <v>98.998173115718373</v>
      </c>
      <c r="H34" s="172">
        <v>4407186</v>
      </c>
      <c r="I34" s="172">
        <v>4524430</v>
      </c>
      <c r="J34" s="173">
        <f t="shared" si="5"/>
        <v>97.408645950981679</v>
      </c>
    </row>
    <row r="35" spans="1:10" ht="15">
      <c r="A35" s="98" t="s">
        <v>683</v>
      </c>
      <c r="B35" s="172">
        <v>1061833</v>
      </c>
      <c r="C35" s="172">
        <v>731000</v>
      </c>
      <c r="D35" s="173">
        <f t="shared" si="8"/>
        <v>145.25759233926127</v>
      </c>
      <c r="E35" s="172">
        <v>1248829</v>
      </c>
      <c r="F35" s="172">
        <v>1286689</v>
      </c>
      <c r="G35" s="173">
        <f t="shared" si="4"/>
        <v>97.05756402673839</v>
      </c>
      <c r="H35" s="172">
        <v>14282</v>
      </c>
      <c r="I35" s="172">
        <v>90000</v>
      </c>
      <c r="J35" s="173">
        <f t="shared" si="5"/>
        <v>15.868888888888888</v>
      </c>
    </row>
    <row r="36" spans="1:10" ht="15">
      <c r="A36" s="98" t="s">
        <v>1237</v>
      </c>
      <c r="B36" s="172">
        <v>198523679</v>
      </c>
      <c r="C36" s="172">
        <v>134125000</v>
      </c>
      <c r="D36" s="173">
        <f t="shared" si="8"/>
        <v>148.0139265610438</v>
      </c>
      <c r="E36" s="172">
        <v>1454251663</v>
      </c>
      <c r="F36" s="172">
        <v>1441815498</v>
      </c>
      <c r="G36" s="173">
        <f t="shared" si="4"/>
        <v>100.86253511751335</v>
      </c>
      <c r="H36" s="172">
        <v>24536125</v>
      </c>
      <c r="I36" s="172">
        <v>65857216</v>
      </c>
      <c r="J36" s="173">
        <f t="shared" si="5"/>
        <v>37.256547558888613</v>
      </c>
    </row>
    <row r="37" spans="1:10" ht="15">
      <c r="A37" s="98" t="s">
        <v>703</v>
      </c>
      <c r="B37" s="216">
        <v>0</v>
      </c>
      <c r="C37" s="216">
        <v>0</v>
      </c>
      <c r="D37" s="216">
        <v>0</v>
      </c>
      <c r="E37" s="172">
        <v>154147</v>
      </c>
      <c r="F37" s="172">
        <v>189000</v>
      </c>
      <c r="G37" s="173">
        <f t="shared" si="4"/>
        <v>81.559259259259264</v>
      </c>
      <c r="H37" s="216">
        <v>0</v>
      </c>
      <c r="I37" s="216">
        <v>0</v>
      </c>
      <c r="J37" s="216">
        <v>0</v>
      </c>
    </row>
    <row r="38" spans="1:10" ht="15">
      <c r="A38" s="98" t="s">
        <v>1238</v>
      </c>
      <c r="B38" s="172">
        <v>1785533945</v>
      </c>
      <c r="C38" s="172">
        <v>1517536000</v>
      </c>
      <c r="D38" s="173">
        <f t="shared" si="8"/>
        <v>117.66007165563124</v>
      </c>
      <c r="E38" s="216">
        <v>0</v>
      </c>
      <c r="F38" s="216">
        <v>0</v>
      </c>
      <c r="G38" s="216">
        <v>0</v>
      </c>
      <c r="H38" s="216">
        <v>0</v>
      </c>
      <c r="I38" s="216">
        <v>0</v>
      </c>
      <c r="J38" s="216">
        <v>0</v>
      </c>
    </row>
    <row r="39" spans="1:10" ht="15">
      <c r="A39" s="98" t="s">
        <v>673</v>
      </c>
      <c r="B39" s="172">
        <v>106197</v>
      </c>
      <c r="C39" s="172">
        <v>230000</v>
      </c>
      <c r="D39" s="173">
        <f t="shared" si="8"/>
        <v>46.172608695652173</v>
      </c>
      <c r="E39" s="172">
        <v>7014900</v>
      </c>
      <c r="F39" s="172">
        <v>7213240</v>
      </c>
      <c r="G39" s="173">
        <f t="shared" si="4"/>
        <v>97.25033410783503</v>
      </c>
      <c r="H39" s="172">
        <v>9748487</v>
      </c>
      <c r="I39" s="172">
        <v>9748487</v>
      </c>
      <c r="J39" s="173">
        <f t="shared" si="5"/>
        <v>100</v>
      </c>
    </row>
    <row r="40" spans="1:10" ht="15">
      <c r="A40" s="98" t="s">
        <v>684</v>
      </c>
      <c r="B40" s="216">
        <v>0</v>
      </c>
      <c r="C40" s="216">
        <v>0</v>
      </c>
      <c r="D40" s="216">
        <v>0</v>
      </c>
      <c r="E40" s="172">
        <v>1555145</v>
      </c>
      <c r="F40" s="172">
        <v>1555154</v>
      </c>
      <c r="G40" s="173">
        <f t="shared" si="4"/>
        <v>99.999421279178776</v>
      </c>
      <c r="H40" s="172">
        <v>2148770</v>
      </c>
      <c r="I40" s="172">
        <v>2517200</v>
      </c>
      <c r="J40" s="173">
        <f t="shared" si="5"/>
        <v>85.363499126013025</v>
      </c>
    </row>
    <row r="41" spans="1:10" ht="15">
      <c r="A41" s="98" t="s">
        <v>685</v>
      </c>
      <c r="B41" s="172">
        <v>252</v>
      </c>
      <c r="C41" s="216">
        <v>0</v>
      </c>
      <c r="D41" s="216">
        <v>0</v>
      </c>
      <c r="E41" s="172">
        <v>3404332</v>
      </c>
      <c r="F41" s="172">
        <v>3429324</v>
      </c>
      <c r="G41" s="173">
        <f t="shared" si="4"/>
        <v>99.271226632420849</v>
      </c>
      <c r="H41" s="172">
        <v>543757</v>
      </c>
      <c r="I41" s="172">
        <v>546000</v>
      </c>
      <c r="J41" s="173">
        <f t="shared" si="5"/>
        <v>99.589194139194134</v>
      </c>
    </row>
    <row r="42" spans="1:10" ht="15">
      <c r="A42" s="98" t="s">
        <v>756</v>
      </c>
      <c r="B42" s="216">
        <v>0</v>
      </c>
      <c r="C42" s="172">
        <v>6000</v>
      </c>
      <c r="D42" s="216">
        <v>0</v>
      </c>
      <c r="E42" s="172">
        <v>3523007</v>
      </c>
      <c r="F42" s="172">
        <v>3742000</v>
      </c>
      <c r="G42" s="173">
        <f t="shared" si="4"/>
        <v>94.147701763762697</v>
      </c>
      <c r="H42" s="216">
        <v>0</v>
      </c>
      <c r="I42" s="216">
        <v>0</v>
      </c>
      <c r="J42" s="216">
        <v>0</v>
      </c>
    </row>
    <row r="43" spans="1:10" ht="15">
      <c r="A43" s="98" t="s">
        <v>46</v>
      </c>
      <c r="B43" s="172">
        <v>578</v>
      </c>
      <c r="C43" s="216">
        <v>0</v>
      </c>
      <c r="D43" s="216">
        <v>0</v>
      </c>
      <c r="E43" s="172">
        <v>5824432</v>
      </c>
      <c r="F43" s="172">
        <v>5957015</v>
      </c>
      <c r="G43" s="173">
        <f t="shared" si="4"/>
        <v>97.774338322129452</v>
      </c>
      <c r="H43" s="172">
        <v>54011</v>
      </c>
      <c r="I43" s="172">
        <v>227400</v>
      </c>
      <c r="J43" s="173">
        <f t="shared" si="5"/>
        <v>23.751539138082673</v>
      </c>
    </row>
    <row r="44" spans="1:10" ht="15">
      <c r="A44" s="98" t="s">
        <v>686</v>
      </c>
      <c r="B44" s="216">
        <v>0</v>
      </c>
      <c r="C44" s="216">
        <v>0</v>
      </c>
      <c r="D44" s="216">
        <v>0</v>
      </c>
      <c r="E44" s="172">
        <v>1045225</v>
      </c>
      <c r="F44" s="172">
        <v>1070721</v>
      </c>
      <c r="G44" s="173">
        <f t="shared" si="4"/>
        <v>97.618800789374632</v>
      </c>
      <c r="H44" s="216">
        <v>0</v>
      </c>
      <c r="I44" s="216">
        <v>0</v>
      </c>
      <c r="J44" s="216">
        <v>0</v>
      </c>
    </row>
    <row r="45" spans="1:10" ht="15">
      <c r="A45" s="98" t="s">
        <v>1243</v>
      </c>
      <c r="B45" s="172">
        <v>3121538</v>
      </c>
      <c r="C45" s="172">
        <v>3734000</v>
      </c>
      <c r="D45" s="173">
        <f t="shared" si="8"/>
        <v>83.597696839850016</v>
      </c>
      <c r="E45" s="172">
        <v>11270839</v>
      </c>
      <c r="F45" s="172">
        <v>11729307</v>
      </c>
      <c r="G45" s="173">
        <f t="shared" si="4"/>
        <v>96.091260975605806</v>
      </c>
      <c r="H45" s="172">
        <v>2938266</v>
      </c>
      <c r="I45" s="172">
        <v>2938266</v>
      </c>
      <c r="J45" s="173">
        <f t="shared" si="5"/>
        <v>100</v>
      </c>
    </row>
    <row r="46" spans="1:10" ht="15">
      <c r="A46" s="98" t="s">
        <v>1332</v>
      </c>
      <c r="B46" s="172">
        <v>45</v>
      </c>
      <c r="C46" s="216">
        <v>0</v>
      </c>
      <c r="D46" s="216">
        <v>0</v>
      </c>
      <c r="E46" s="172">
        <v>13757936</v>
      </c>
      <c r="F46" s="172">
        <v>13956889</v>
      </c>
      <c r="G46" s="173">
        <f t="shared" si="4"/>
        <v>98.574517573364659</v>
      </c>
      <c r="H46" s="172">
        <v>4447</v>
      </c>
      <c r="I46" s="172">
        <v>4447</v>
      </c>
      <c r="J46" s="173">
        <f t="shared" si="5"/>
        <v>100</v>
      </c>
    </row>
    <row r="47" spans="1:10" ht="15">
      <c r="A47" s="98" t="s">
        <v>544</v>
      </c>
      <c r="B47" s="172">
        <v>643</v>
      </c>
      <c r="C47" s="216">
        <v>0</v>
      </c>
      <c r="D47" s="216">
        <v>0</v>
      </c>
      <c r="E47" s="172">
        <v>13843432</v>
      </c>
      <c r="F47" s="172">
        <v>13843659</v>
      </c>
      <c r="G47" s="173">
        <f t="shared" si="4"/>
        <v>99.998360260101762</v>
      </c>
      <c r="H47" s="172">
        <v>36040</v>
      </c>
      <c r="I47" s="172">
        <v>109100</v>
      </c>
      <c r="J47" s="173">
        <f t="shared" si="5"/>
        <v>33.033913840513293</v>
      </c>
    </row>
    <row r="48" spans="1:10" ht="0.75" hidden="1" customHeight="1">
      <c r="A48" s="205" t="s">
        <v>687</v>
      </c>
      <c r="B48" s="172"/>
      <c r="C48" s="172"/>
      <c r="D48" s="173" t="e">
        <f t="shared" si="8"/>
        <v>#DIV/0!</v>
      </c>
      <c r="E48" s="172"/>
      <c r="F48" s="172"/>
      <c r="G48" s="173" t="e">
        <f t="shared" si="4"/>
        <v>#DIV/0!</v>
      </c>
      <c r="H48" s="172"/>
      <c r="I48" s="172"/>
      <c r="J48" s="173">
        <v>19.973247927656367</v>
      </c>
    </row>
    <row r="49" spans="1:10" ht="15">
      <c r="A49" s="98" t="s">
        <v>757</v>
      </c>
      <c r="B49" s="172">
        <v>18185362</v>
      </c>
      <c r="C49" s="172">
        <v>14254000</v>
      </c>
      <c r="D49" s="173">
        <f t="shared" si="8"/>
        <v>127.58076329451382</v>
      </c>
      <c r="E49" s="172">
        <v>4973532</v>
      </c>
      <c r="F49" s="172">
        <v>5372000</v>
      </c>
      <c r="G49" s="173">
        <f t="shared" si="4"/>
        <v>92.582501861504099</v>
      </c>
      <c r="H49" s="172">
        <v>630929</v>
      </c>
      <c r="I49" s="172">
        <v>1010600</v>
      </c>
      <c r="J49" s="173">
        <f t="shared" ref="J49:J60" si="9">(H49/I49)*100</f>
        <v>62.431130021769242</v>
      </c>
    </row>
    <row r="50" spans="1:10" ht="15">
      <c r="A50" s="98" t="s">
        <v>758</v>
      </c>
      <c r="B50" s="216">
        <v>0</v>
      </c>
      <c r="C50" s="216">
        <v>0</v>
      </c>
      <c r="D50" s="216">
        <v>0</v>
      </c>
      <c r="E50" s="172">
        <v>1020867</v>
      </c>
      <c r="F50" s="172">
        <v>1092000</v>
      </c>
      <c r="G50" s="173">
        <f t="shared" si="4"/>
        <v>93.485989010989016</v>
      </c>
      <c r="H50" s="216">
        <v>0</v>
      </c>
      <c r="I50" s="216">
        <v>0</v>
      </c>
      <c r="J50" s="216">
        <v>0</v>
      </c>
    </row>
    <row r="51" spans="1:10" ht="15">
      <c r="A51" s="98" t="s">
        <v>934</v>
      </c>
      <c r="B51" s="172">
        <v>1942</v>
      </c>
      <c r="C51" s="216">
        <v>0</v>
      </c>
      <c r="D51" s="216">
        <v>0</v>
      </c>
      <c r="E51" s="172">
        <v>8329237</v>
      </c>
      <c r="F51" s="172">
        <v>8807234</v>
      </c>
      <c r="G51" s="173">
        <f t="shared" si="4"/>
        <v>94.572677414952295</v>
      </c>
      <c r="H51" s="172">
        <v>1362537</v>
      </c>
      <c r="I51" s="172">
        <v>1769596</v>
      </c>
      <c r="J51" s="173">
        <f t="shared" si="9"/>
        <v>76.997065996984631</v>
      </c>
    </row>
    <row r="52" spans="1:10" ht="15">
      <c r="A52" s="98" t="s">
        <v>162</v>
      </c>
      <c r="B52" s="172">
        <v>95459168</v>
      </c>
      <c r="C52" s="172">
        <v>110000000</v>
      </c>
      <c r="D52" s="173">
        <f t="shared" si="8"/>
        <v>86.781061818181811</v>
      </c>
      <c r="E52" s="172">
        <v>17595747</v>
      </c>
      <c r="F52" s="172">
        <v>18067000</v>
      </c>
      <c r="G52" s="173">
        <f t="shared" si="4"/>
        <v>97.391636685670008</v>
      </c>
      <c r="H52" s="172">
        <v>1183693</v>
      </c>
      <c r="I52" s="172">
        <v>3138000</v>
      </c>
      <c r="J52" s="173">
        <f t="shared" si="9"/>
        <v>37.721255576800509</v>
      </c>
    </row>
    <row r="53" spans="1:10" ht="15">
      <c r="A53" s="98" t="s">
        <v>1240</v>
      </c>
      <c r="B53" s="216">
        <v>0</v>
      </c>
      <c r="C53" s="216">
        <v>0</v>
      </c>
      <c r="D53" s="216">
        <v>0</v>
      </c>
      <c r="E53" s="172">
        <v>33265600</v>
      </c>
      <c r="F53" s="172">
        <v>33265601</v>
      </c>
      <c r="G53" s="173">
        <f t="shared" si="4"/>
        <v>99.999996993891685</v>
      </c>
      <c r="H53" s="216">
        <v>0</v>
      </c>
      <c r="I53" s="216">
        <v>0</v>
      </c>
      <c r="J53" s="216">
        <v>0</v>
      </c>
    </row>
    <row r="54" spans="1:10" ht="15">
      <c r="A54" s="98" t="s">
        <v>943</v>
      </c>
      <c r="B54" s="172">
        <v>251110</v>
      </c>
      <c r="C54" s="172">
        <v>291000</v>
      </c>
      <c r="D54" s="173">
        <f t="shared" si="8"/>
        <v>86.292096219931267</v>
      </c>
      <c r="E54" s="172">
        <v>2515665</v>
      </c>
      <c r="F54" s="172">
        <v>2651000</v>
      </c>
      <c r="G54" s="173">
        <f t="shared" si="4"/>
        <v>94.894945303659</v>
      </c>
      <c r="H54" s="172">
        <v>574370</v>
      </c>
      <c r="I54" s="172">
        <v>700000</v>
      </c>
      <c r="J54" s="173">
        <f t="shared" si="9"/>
        <v>82.052857142857135</v>
      </c>
    </row>
    <row r="55" spans="1:10" ht="15">
      <c r="A55" s="98" t="s">
        <v>944</v>
      </c>
      <c r="B55" s="216">
        <v>0</v>
      </c>
      <c r="C55" s="216">
        <v>0</v>
      </c>
      <c r="D55" s="216">
        <v>0</v>
      </c>
      <c r="E55" s="172">
        <v>1826712</v>
      </c>
      <c r="F55" s="172">
        <v>3180000</v>
      </c>
      <c r="G55" s="173">
        <f t="shared" si="4"/>
        <v>57.443773584905657</v>
      </c>
      <c r="H55" s="172">
        <v>180080</v>
      </c>
      <c r="I55" s="172">
        <v>611700</v>
      </c>
      <c r="J55" s="173">
        <f t="shared" si="9"/>
        <v>29.439267614843878</v>
      </c>
    </row>
    <row r="56" spans="1:10" ht="15">
      <c r="A56" s="98" t="s">
        <v>1331</v>
      </c>
      <c r="B56" s="216">
        <v>0</v>
      </c>
      <c r="C56" s="216">
        <v>0</v>
      </c>
      <c r="D56" s="216">
        <v>0</v>
      </c>
      <c r="E56" s="172">
        <v>33500571</v>
      </c>
      <c r="F56" s="172">
        <v>34544000</v>
      </c>
      <c r="G56" s="173">
        <f t="shared" si="4"/>
        <v>96.979420449282074</v>
      </c>
      <c r="H56" s="216">
        <v>0</v>
      </c>
      <c r="I56" s="216">
        <v>0</v>
      </c>
      <c r="J56" s="216">
        <v>0</v>
      </c>
    </row>
    <row r="57" spans="1:10" ht="17.25" customHeight="1">
      <c r="A57" s="98" t="s">
        <v>704</v>
      </c>
      <c r="B57" s="172">
        <v>2403638</v>
      </c>
      <c r="C57" s="172">
        <v>2256000</v>
      </c>
      <c r="D57" s="173">
        <f t="shared" si="8"/>
        <v>106.54423758865248</v>
      </c>
      <c r="E57" s="172">
        <v>2568162</v>
      </c>
      <c r="F57" s="172">
        <v>2758000</v>
      </c>
      <c r="G57" s="173">
        <f t="shared" si="4"/>
        <v>93.116823785351698</v>
      </c>
      <c r="H57" s="216">
        <v>0</v>
      </c>
      <c r="I57" s="216">
        <v>0</v>
      </c>
      <c r="J57" s="216">
        <v>0</v>
      </c>
    </row>
    <row r="58" spans="1:10" ht="17.25" customHeight="1">
      <c r="A58" s="98" t="s">
        <v>1010</v>
      </c>
      <c r="B58" s="172">
        <v>317264357</v>
      </c>
      <c r="C58" s="172">
        <v>340000000</v>
      </c>
      <c r="D58" s="173">
        <f t="shared" si="8"/>
        <v>93.313046176470593</v>
      </c>
      <c r="E58" s="172">
        <v>4257639</v>
      </c>
      <c r="F58" s="172">
        <v>4699000</v>
      </c>
      <c r="G58" s="173">
        <f t="shared" si="4"/>
        <v>90.607341987656952</v>
      </c>
      <c r="H58" s="172">
        <v>3968017</v>
      </c>
      <c r="I58" s="172">
        <v>4428726</v>
      </c>
      <c r="J58" s="173">
        <f t="shared" si="9"/>
        <v>89.597256637687678</v>
      </c>
    </row>
    <row r="59" spans="1:10" ht="17.25" customHeight="1">
      <c r="A59" s="98" t="s">
        <v>1245</v>
      </c>
      <c r="B59" s="172">
        <v>2232</v>
      </c>
      <c r="C59" s="216">
        <v>0</v>
      </c>
      <c r="D59" s="216">
        <v>0</v>
      </c>
      <c r="E59" s="172">
        <v>467511</v>
      </c>
      <c r="F59" s="172">
        <v>544000</v>
      </c>
      <c r="G59" s="173">
        <f t="shared" si="4"/>
        <v>85.939522058823528</v>
      </c>
      <c r="H59" s="216">
        <v>0</v>
      </c>
      <c r="I59" s="172">
        <v>133000</v>
      </c>
      <c r="J59" s="216">
        <f t="shared" si="9"/>
        <v>0</v>
      </c>
    </row>
    <row r="60" spans="1:10" ht="17.25" customHeight="1">
      <c r="A60" s="98" t="s">
        <v>1159</v>
      </c>
      <c r="B60" s="216">
        <v>0</v>
      </c>
      <c r="C60" s="216">
        <v>0</v>
      </c>
      <c r="D60" s="216">
        <v>0</v>
      </c>
      <c r="E60" s="172">
        <v>505918</v>
      </c>
      <c r="F60" s="172">
        <v>874000</v>
      </c>
      <c r="G60" s="173">
        <f t="shared" si="4"/>
        <v>57.88535469107552</v>
      </c>
      <c r="H60" s="172">
        <v>43805</v>
      </c>
      <c r="I60" s="172">
        <v>300000</v>
      </c>
      <c r="J60" s="173">
        <f t="shared" si="9"/>
        <v>14.601666666666665</v>
      </c>
    </row>
    <row r="61" spans="1:10" ht="17.25" customHeight="1">
      <c r="A61" s="98" t="s">
        <v>1242</v>
      </c>
      <c r="B61" s="216">
        <v>0</v>
      </c>
      <c r="C61" s="216">
        <v>0</v>
      </c>
      <c r="D61" s="216">
        <v>0</v>
      </c>
      <c r="E61" s="172">
        <v>11531637</v>
      </c>
      <c r="F61" s="172">
        <v>12000000</v>
      </c>
      <c r="G61" s="173">
        <f t="shared" si="4"/>
        <v>96.096975</v>
      </c>
      <c r="H61" s="216">
        <v>0</v>
      </c>
      <c r="I61" s="216">
        <v>0</v>
      </c>
      <c r="J61" s="216">
        <v>0</v>
      </c>
    </row>
    <row r="62" spans="1:10" ht="17.25" customHeight="1">
      <c r="A62" s="132" t="s">
        <v>28</v>
      </c>
      <c r="B62" s="159">
        <f>SUM(B5:B61)</f>
        <v>2615355959</v>
      </c>
      <c r="C62" s="159">
        <f>SUM(C5:C61)</f>
        <v>2405881000</v>
      </c>
      <c r="D62" s="176">
        <f>B62/C62*100</f>
        <v>108.70678803315708</v>
      </c>
      <c r="E62" s="159">
        <f>SUM(E5:E61)</f>
        <v>3367938166</v>
      </c>
      <c r="F62" s="159">
        <f>SUM(F5:F61)</f>
        <v>3341278180</v>
      </c>
      <c r="G62" s="176">
        <f>E62/F62*100</f>
        <v>100.79789782723209</v>
      </c>
      <c r="H62" s="159">
        <f>SUM(H5:H61)</f>
        <v>199902011</v>
      </c>
      <c r="I62" s="159">
        <f>SUM(I5:I61)</f>
        <v>323000000</v>
      </c>
      <c r="J62" s="176">
        <f>H62/I62*100</f>
        <v>61.889167492260064</v>
      </c>
    </row>
    <row r="63" spans="1:10" ht="17.25" customHeight="1">
      <c r="A63" s="30"/>
      <c r="B63" s="30"/>
      <c r="C63" s="30"/>
      <c r="D63" s="177"/>
      <c r="E63" s="30"/>
      <c r="F63" s="30"/>
      <c r="G63" s="177"/>
      <c r="H63" s="30"/>
      <c r="I63" s="30"/>
      <c r="J63" s="177"/>
    </row>
    <row r="64" spans="1:10" ht="17.25" customHeight="1">
      <c r="A64" s="30"/>
      <c r="B64" s="30"/>
      <c r="C64" s="30"/>
      <c r="D64" s="177"/>
      <c r="E64" s="30"/>
      <c r="F64" s="30"/>
      <c r="G64" s="177"/>
      <c r="H64" s="30"/>
      <c r="I64" s="30"/>
      <c r="J64" s="177"/>
    </row>
    <row r="65" spans="1:10" ht="17.25" customHeight="1">
      <c r="A65" s="30"/>
      <c r="B65" s="30"/>
      <c r="C65" s="30"/>
      <c r="D65" s="177"/>
      <c r="E65" s="30"/>
      <c r="F65" s="30"/>
      <c r="G65" s="177"/>
      <c r="H65" s="30"/>
      <c r="I65" s="30"/>
      <c r="J65" s="177"/>
    </row>
    <row r="66" spans="1:10" ht="17.25" customHeight="1">
      <c r="A66" s="30"/>
      <c r="B66" s="30"/>
      <c r="C66" s="30"/>
      <c r="D66" s="177"/>
      <c r="E66" s="30"/>
      <c r="F66" s="30"/>
      <c r="G66" s="177"/>
      <c r="H66" s="30"/>
      <c r="I66" s="30"/>
      <c r="J66" s="177"/>
    </row>
    <row r="67" spans="1:10" ht="17.25" customHeight="1">
      <c r="A67" s="30"/>
      <c r="B67" s="30"/>
      <c r="C67" s="30"/>
      <c r="D67" s="177"/>
      <c r="E67" s="30"/>
      <c r="F67" s="30"/>
      <c r="G67" s="177"/>
      <c r="H67" s="30"/>
      <c r="I67" s="30"/>
      <c r="J67" s="177"/>
    </row>
    <row r="68" spans="1:10" ht="17.25" customHeight="1">
      <c r="A68" s="30"/>
      <c r="B68" s="30"/>
      <c r="C68" s="30"/>
      <c r="D68" s="177"/>
      <c r="E68" s="30"/>
      <c r="F68" s="30"/>
      <c r="G68" s="177"/>
      <c r="H68" s="30"/>
      <c r="I68" s="30"/>
      <c r="J68" s="177"/>
    </row>
    <row r="69" spans="1:10" ht="17.25" customHeight="1">
      <c r="A69" s="30"/>
      <c r="B69" s="30"/>
      <c r="C69" s="30"/>
      <c r="D69" s="177"/>
      <c r="E69" s="30"/>
      <c r="F69" s="30"/>
      <c r="G69" s="177"/>
      <c r="H69" s="30"/>
      <c r="I69" s="30"/>
      <c r="J69" s="177"/>
    </row>
    <row r="70" spans="1:10" ht="17.25" customHeight="1">
      <c r="A70" s="30"/>
      <c r="B70" s="30"/>
      <c r="C70" s="30"/>
      <c r="D70" s="177"/>
      <c r="E70" s="30"/>
      <c r="F70" s="30"/>
      <c r="G70" s="177"/>
      <c r="H70" s="30"/>
      <c r="I70" s="30"/>
      <c r="J70" s="177"/>
    </row>
    <row r="71" spans="1:10" ht="17.25" customHeight="1">
      <c r="A71" s="30"/>
      <c r="B71" s="30" t="s">
        <v>546</v>
      </c>
      <c r="C71" s="30"/>
      <c r="D71" s="177"/>
      <c r="E71" s="30"/>
      <c r="F71" s="30"/>
      <c r="G71" s="177"/>
      <c r="H71" s="30"/>
      <c r="I71" s="30"/>
      <c r="J71" s="177"/>
    </row>
    <row r="72" spans="1:10" ht="17.25" customHeight="1">
      <c r="A72" s="30"/>
      <c r="B72" s="30"/>
      <c r="C72" s="30"/>
      <c r="D72" s="177"/>
      <c r="E72" s="30"/>
      <c r="F72" s="30"/>
      <c r="G72" s="177"/>
      <c r="H72" s="30"/>
      <c r="I72" s="30"/>
      <c r="J72" s="177"/>
    </row>
    <row r="73" spans="1:10" ht="17.25" customHeight="1">
      <c r="A73" s="30"/>
      <c r="B73" s="30"/>
      <c r="C73" s="30"/>
      <c r="D73" s="177"/>
      <c r="E73" s="30"/>
      <c r="F73" s="30"/>
      <c r="G73" s="177"/>
      <c r="H73" s="30"/>
      <c r="I73" s="30"/>
      <c r="J73" s="177"/>
    </row>
    <row r="74" spans="1:10" ht="17.25" customHeight="1">
      <c r="A74" s="30"/>
      <c r="B74" s="30"/>
      <c r="C74" s="30"/>
      <c r="D74" s="177"/>
      <c r="E74" s="30"/>
      <c r="F74" s="30"/>
      <c r="G74" s="177"/>
      <c r="H74" s="30"/>
      <c r="I74" s="30"/>
      <c r="J74" s="177"/>
    </row>
    <row r="75" spans="1:10" ht="17.25" customHeight="1">
      <c r="A75" s="30"/>
      <c r="B75" s="30"/>
      <c r="C75" s="30"/>
      <c r="D75" s="177"/>
      <c r="E75" s="30"/>
      <c r="F75" s="30"/>
      <c r="G75" s="177"/>
      <c r="H75" s="30"/>
      <c r="I75" s="30"/>
      <c r="J75" s="177"/>
    </row>
    <row r="76" spans="1:10" ht="17.25" customHeight="1">
      <c r="A76" s="30"/>
      <c r="B76" s="30"/>
      <c r="C76" s="30"/>
      <c r="D76" s="177"/>
      <c r="E76" s="30"/>
      <c r="F76" s="30"/>
      <c r="G76" s="177"/>
      <c r="H76" s="30"/>
      <c r="I76" s="30"/>
      <c r="J76" s="177"/>
    </row>
    <row r="77" spans="1:10" ht="17.25" customHeight="1">
      <c r="A77" s="30"/>
      <c r="B77" s="30"/>
      <c r="C77" s="30"/>
      <c r="D77" s="177"/>
      <c r="E77" s="30"/>
      <c r="F77" s="30"/>
      <c r="G77" s="177"/>
      <c r="H77" s="30"/>
      <c r="I77" s="30"/>
      <c r="J77" s="177"/>
    </row>
    <row r="78" spans="1:10" ht="17.25" customHeight="1">
      <c r="A78" s="30"/>
      <c r="B78" s="30"/>
      <c r="C78" s="30"/>
      <c r="D78" s="177"/>
      <c r="E78" s="30"/>
      <c r="F78" s="30"/>
      <c r="G78" s="177"/>
      <c r="H78" s="30"/>
      <c r="I78" s="30"/>
      <c r="J78" s="177"/>
    </row>
    <row r="79" spans="1:10" ht="17.25" customHeight="1">
      <c r="A79" s="30"/>
      <c r="B79" s="30"/>
      <c r="C79" s="30"/>
      <c r="D79" s="177"/>
      <c r="E79" s="30"/>
      <c r="F79" s="30"/>
      <c r="G79" s="177"/>
      <c r="H79" s="30"/>
      <c r="I79" s="30"/>
      <c r="J79" s="177"/>
    </row>
    <row r="80" spans="1:10" ht="17.25" customHeight="1">
      <c r="A80" s="30"/>
      <c r="B80" s="30"/>
      <c r="C80" s="30"/>
      <c r="D80" s="177"/>
      <c r="E80" s="30"/>
      <c r="F80" s="30"/>
      <c r="G80" s="177"/>
      <c r="H80" s="30"/>
      <c r="I80" s="30"/>
      <c r="J80" s="177"/>
    </row>
    <row r="81" spans="1:10" ht="17.25" customHeight="1">
      <c r="A81" s="30"/>
      <c r="B81" s="30"/>
      <c r="C81" s="30"/>
      <c r="D81" s="177"/>
      <c r="E81" s="30"/>
      <c r="F81" s="30"/>
      <c r="G81" s="177"/>
      <c r="H81" s="30"/>
      <c r="I81" s="30"/>
      <c r="J81" s="177"/>
    </row>
    <row r="82" spans="1:10" ht="17.25" customHeight="1">
      <c r="A82" s="30"/>
      <c r="B82" s="30"/>
      <c r="C82" s="30"/>
      <c r="D82" s="177"/>
      <c r="E82" s="30"/>
      <c r="F82" s="30"/>
      <c r="G82" s="177"/>
      <c r="H82" s="30"/>
      <c r="I82" s="30"/>
      <c r="J82" s="177"/>
    </row>
    <row r="83" spans="1:10" ht="17.25" customHeight="1">
      <c r="A83" s="30"/>
      <c r="B83" s="30"/>
      <c r="C83" s="30"/>
      <c r="D83" s="177"/>
      <c r="E83" s="30"/>
      <c r="F83" s="30"/>
      <c r="G83" s="177"/>
      <c r="H83" s="30"/>
      <c r="I83" s="30"/>
      <c r="J83" s="177"/>
    </row>
    <row r="84" spans="1:10" ht="17.25" customHeight="1">
      <c r="A84" s="30"/>
      <c r="B84" s="30"/>
      <c r="C84" s="30"/>
      <c r="D84" s="177"/>
      <c r="E84" s="30"/>
      <c r="F84" s="30"/>
      <c r="G84" s="177"/>
      <c r="H84" s="30"/>
      <c r="I84" s="30"/>
      <c r="J84" s="177"/>
    </row>
    <row r="85" spans="1:10" ht="17.25" customHeight="1">
      <c r="A85" s="30"/>
      <c r="B85" s="30"/>
      <c r="C85" s="30"/>
      <c r="D85" s="177"/>
      <c r="E85" s="30"/>
      <c r="F85" s="30"/>
      <c r="G85" s="177"/>
      <c r="H85" s="30"/>
      <c r="I85" s="30"/>
      <c r="J85" s="177"/>
    </row>
    <row r="86" spans="1:10" ht="17.25" customHeight="1">
      <c r="A86" s="30"/>
      <c r="B86" s="30"/>
      <c r="C86" s="30"/>
      <c r="D86" s="177"/>
      <c r="E86" s="30"/>
      <c r="F86" s="30"/>
      <c r="G86" s="177"/>
      <c r="H86" s="30"/>
      <c r="I86" s="30"/>
      <c r="J86" s="177"/>
    </row>
    <row r="87" spans="1:10" ht="17.25" customHeight="1">
      <c r="A87" s="30"/>
      <c r="B87" s="30"/>
      <c r="C87" s="30"/>
      <c r="D87" s="177"/>
      <c r="E87" s="30"/>
      <c r="F87" s="30"/>
      <c r="G87" s="177"/>
      <c r="H87" s="30"/>
      <c r="I87" s="30"/>
      <c r="J87" s="177"/>
    </row>
    <row r="88" spans="1:10" ht="17.25" customHeight="1">
      <c r="A88" s="30"/>
      <c r="B88" s="30"/>
      <c r="C88" s="30"/>
      <c r="D88" s="177"/>
      <c r="E88" s="30"/>
      <c r="F88" s="30"/>
      <c r="G88" s="177"/>
      <c r="H88" s="30"/>
      <c r="I88" s="30"/>
      <c r="J88" s="177"/>
    </row>
    <row r="89" spans="1:10" ht="17.25" customHeight="1">
      <c r="A89" s="30"/>
      <c r="B89" s="30"/>
      <c r="C89" s="30"/>
      <c r="D89" s="177"/>
      <c r="E89" s="30"/>
      <c r="F89" s="30"/>
      <c r="G89" s="177"/>
      <c r="H89" s="30"/>
      <c r="I89" s="30"/>
      <c r="J89" s="177"/>
    </row>
    <row r="90" spans="1:10" ht="17.25" customHeight="1">
      <c r="A90" s="30"/>
      <c r="B90" s="30"/>
      <c r="C90" s="30"/>
      <c r="D90" s="177"/>
      <c r="E90" s="30"/>
      <c r="F90" s="30"/>
      <c r="G90" s="177"/>
      <c r="H90" s="30"/>
      <c r="I90" s="30"/>
      <c r="J90" s="177"/>
    </row>
    <row r="91" spans="1:10" ht="17.25" customHeight="1">
      <c r="A91" s="30"/>
      <c r="B91" s="30"/>
      <c r="C91" s="30"/>
      <c r="D91" s="177"/>
      <c r="E91" s="30"/>
      <c r="F91" s="30"/>
      <c r="G91" s="177"/>
      <c r="H91" s="30"/>
      <c r="I91" s="30"/>
      <c r="J91" s="177"/>
    </row>
    <row r="92" spans="1:10" ht="17.25" customHeight="1">
      <c r="A92" s="30"/>
      <c r="B92" s="30"/>
      <c r="C92" s="30"/>
      <c r="D92" s="177"/>
      <c r="E92" s="30"/>
      <c r="F92" s="30"/>
      <c r="G92" s="177"/>
      <c r="H92" s="30"/>
      <c r="I92" s="30"/>
      <c r="J92" s="177"/>
    </row>
    <row r="93" spans="1:10" ht="17.25" customHeight="1">
      <c r="A93" s="30"/>
      <c r="B93" s="30"/>
      <c r="C93" s="30"/>
      <c r="D93" s="177"/>
      <c r="E93" s="30"/>
      <c r="F93" s="30"/>
      <c r="G93" s="177"/>
      <c r="H93" s="30"/>
      <c r="I93" s="30"/>
      <c r="J93" s="177"/>
    </row>
    <row r="94" spans="1:10" ht="17.25" customHeight="1">
      <c r="A94" s="30"/>
      <c r="B94" s="30"/>
      <c r="C94" s="30"/>
      <c r="D94" s="177"/>
      <c r="E94" s="30"/>
      <c r="F94" s="30"/>
      <c r="G94" s="177"/>
      <c r="H94" s="30"/>
      <c r="I94" s="30"/>
      <c r="J94" s="177"/>
    </row>
    <row r="95" spans="1:10" ht="17.25" customHeight="1">
      <c r="A95" s="30"/>
      <c r="B95" s="30"/>
      <c r="C95" s="30"/>
      <c r="D95" s="177"/>
      <c r="E95" s="30"/>
      <c r="F95" s="30"/>
      <c r="G95" s="177"/>
      <c r="H95" s="30"/>
      <c r="I95" s="30"/>
      <c r="J95" s="177"/>
    </row>
    <row r="96" spans="1:10" ht="17.25" customHeight="1">
      <c r="A96" s="30"/>
      <c r="B96" s="30"/>
      <c r="C96" s="30"/>
      <c r="D96" s="177"/>
      <c r="E96" s="30"/>
      <c r="F96" s="30"/>
      <c r="G96" s="177"/>
      <c r="H96" s="30"/>
      <c r="I96" s="30"/>
      <c r="J96" s="177"/>
    </row>
    <row r="97" spans="1:10" ht="17.25" customHeight="1">
      <c r="A97" s="30"/>
      <c r="B97" s="30"/>
      <c r="C97" s="30"/>
      <c r="D97" s="177"/>
      <c r="E97" s="30"/>
      <c r="F97" s="30"/>
      <c r="G97" s="177"/>
      <c r="H97" s="30"/>
      <c r="I97" s="30"/>
      <c r="J97" s="177"/>
    </row>
    <row r="98" spans="1:10" ht="17.25" customHeight="1">
      <c r="A98" s="30"/>
      <c r="B98" s="30"/>
      <c r="C98" s="30"/>
      <c r="D98" s="177"/>
      <c r="E98" s="30"/>
      <c r="F98" s="30"/>
      <c r="G98" s="177"/>
      <c r="H98" s="30"/>
      <c r="I98" s="30"/>
      <c r="J98" s="177"/>
    </row>
    <row r="99" spans="1:10" ht="17.25" customHeight="1">
      <c r="A99" s="30"/>
      <c r="B99" s="30"/>
      <c r="C99" s="30"/>
      <c r="D99" s="177"/>
      <c r="E99" s="30"/>
      <c r="F99" s="30"/>
      <c r="G99" s="177"/>
      <c r="H99" s="30"/>
      <c r="I99" s="30"/>
      <c r="J99" s="177"/>
    </row>
    <row r="100" spans="1:10" ht="17.25" customHeight="1">
      <c r="A100" s="30"/>
      <c r="B100" s="30"/>
      <c r="C100" s="30"/>
      <c r="D100" s="177"/>
      <c r="E100" s="30"/>
      <c r="F100" s="30"/>
      <c r="G100" s="177"/>
      <c r="H100" s="30"/>
      <c r="I100" s="30"/>
      <c r="J100" s="177"/>
    </row>
    <row r="101" spans="1:10" ht="17.25" customHeight="1">
      <c r="A101" s="30"/>
      <c r="B101" s="30"/>
      <c r="C101" s="30"/>
      <c r="D101" s="177"/>
      <c r="E101" s="30"/>
      <c r="F101" s="30"/>
      <c r="G101" s="177"/>
      <c r="H101" s="30"/>
      <c r="I101" s="30"/>
      <c r="J101" s="177"/>
    </row>
    <row r="102" spans="1:10" ht="17.25" customHeight="1">
      <c r="A102" s="30"/>
      <c r="B102" s="30"/>
      <c r="C102" s="30"/>
      <c r="D102" s="177"/>
      <c r="E102" s="30"/>
      <c r="F102" s="30"/>
      <c r="G102" s="177"/>
      <c r="H102" s="30"/>
      <c r="I102" s="30"/>
      <c r="J102" s="177"/>
    </row>
    <row r="103" spans="1:10" ht="17.25" customHeight="1">
      <c r="A103" s="30"/>
      <c r="B103" s="30"/>
      <c r="C103" s="30"/>
      <c r="D103" s="177"/>
      <c r="E103" s="30"/>
      <c r="F103" s="30"/>
      <c r="G103" s="177"/>
      <c r="H103" s="30"/>
      <c r="I103" s="30"/>
      <c r="J103" s="177"/>
    </row>
    <row r="104" spans="1:10" ht="17.25" customHeight="1">
      <c r="A104" s="30"/>
      <c r="B104" s="30"/>
      <c r="C104" s="30"/>
      <c r="D104" s="177"/>
      <c r="E104" s="30"/>
      <c r="F104" s="30"/>
      <c r="G104" s="177"/>
      <c r="H104" s="30"/>
      <c r="I104" s="30"/>
      <c r="J104" s="177"/>
    </row>
    <row r="105" spans="1:10" ht="17.25" customHeight="1">
      <c r="A105" s="30"/>
      <c r="B105" s="30"/>
      <c r="C105" s="30"/>
      <c r="D105" s="177"/>
      <c r="E105" s="30"/>
      <c r="F105" s="30"/>
      <c r="G105" s="177"/>
      <c r="H105" s="30"/>
      <c r="I105" s="30"/>
      <c r="J105" s="177"/>
    </row>
    <row r="106" spans="1:10" ht="17.25" customHeight="1">
      <c r="A106" s="30"/>
      <c r="B106" s="30"/>
      <c r="C106" s="30"/>
      <c r="D106" s="177"/>
      <c r="E106" s="30"/>
      <c r="F106" s="30"/>
      <c r="G106" s="177"/>
      <c r="H106" s="30"/>
      <c r="I106" s="30"/>
      <c r="J106" s="177"/>
    </row>
    <row r="107" spans="1:10" ht="17.25" customHeight="1">
      <c r="A107" s="30"/>
      <c r="B107" s="30"/>
      <c r="C107" s="30"/>
      <c r="D107" s="177"/>
      <c r="E107" s="30"/>
      <c r="F107" s="30"/>
      <c r="G107" s="177"/>
      <c r="H107" s="30"/>
      <c r="I107" s="30"/>
      <c r="J107" s="177"/>
    </row>
    <row r="108" spans="1:10" ht="17.25" customHeight="1">
      <c r="A108" s="30"/>
      <c r="B108" s="30"/>
      <c r="C108" s="30"/>
      <c r="D108" s="177"/>
      <c r="E108" s="30"/>
      <c r="F108" s="30"/>
      <c r="G108" s="177"/>
      <c r="H108" s="30"/>
      <c r="I108" s="30"/>
      <c r="J108" s="177"/>
    </row>
    <row r="109" spans="1:10" ht="17.25" customHeight="1">
      <c r="A109" s="30"/>
      <c r="B109" s="30"/>
      <c r="C109" s="30"/>
      <c r="D109" s="177"/>
      <c r="E109" s="30"/>
      <c r="F109" s="30"/>
      <c r="G109" s="177"/>
      <c r="H109" s="30"/>
      <c r="I109" s="30"/>
      <c r="J109" s="177"/>
    </row>
    <row r="110" spans="1:10" ht="17.25" customHeight="1">
      <c r="A110" s="30"/>
      <c r="B110" s="30"/>
      <c r="C110" s="30"/>
      <c r="D110" s="177"/>
      <c r="E110" s="30"/>
      <c r="F110" s="30"/>
      <c r="G110" s="177"/>
      <c r="H110" s="30"/>
      <c r="I110" s="30"/>
      <c r="J110" s="177"/>
    </row>
    <row r="111" spans="1:10" ht="17.25" customHeight="1">
      <c r="A111" s="30"/>
      <c r="B111" s="30"/>
      <c r="C111" s="30"/>
      <c r="D111" s="177"/>
      <c r="E111" s="30"/>
      <c r="F111" s="30"/>
      <c r="G111" s="177"/>
      <c r="H111" s="30"/>
      <c r="I111" s="30"/>
      <c r="J111" s="177"/>
    </row>
    <row r="112" spans="1:10" ht="17.25" customHeight="1">
      <c r="A112" s="30"/>
      <c r="B112" s="30"/>
      <c r="C112" s="30"/>
      <c r="D112" s="177"/>
      <c r="E112" s="30"/>
      <c r="F112" s="30"/>
      <c r="G112" s="177"/>
      <c r="H112" s="30"/>
      <c r="I112" s="30"/>
      <c r="J112" s="177"/>
    </row>
    <row r="113" spans="1:10" ht="17.25" customHeight="1">
      <c r="A113" s="30"/>
      <c r="B113" s="30"/>
      <c r="C113" s="30"/>
      <c r="D113" s="177"/>
      <c r="E113" s="30"/>
      <c r="F113" s="30"/>
      <c r="G113" s="177"/>
      <c r="H113" s="30"/>
      <c r="I113" s="30"/>
      <c r="J113" s="177"/>
    </row>
    <row r="114" spans="1:10" ht="17.25" customHeight="1">
      <c r="A114" s="30"/>
      <c r="B114" s="30"/>
      <c r="C114" s="30"/>
      <c r="D114" s="177"/>
      <c r="E114" s="30"/>
      <c r="F114" s="30"/>
      <c r="G114" s="177"/>
      <c r="H114" s="30"/>
      <c r="I114" s="30"/>
      <c r="J114" s="177"/>
    </row>
    <row r="115" spans="1:10" ht="17.25" customHeight="1">
      <c r="A115" s="30"/>
      <c r="B115" s="30"/>
      <c r="C115" s="30"/>
      <c r="D115" s="177"/>
      <c r="E115" s="30"/>
      <c r="F115" s="30"/>
      <c r="G115" s="177"/>
      <c r="H115" s="30"/>
      <c r="I115" s="30"/>
      <c r="J115" s="177"/>
    </row>
    <row r="116" spans="1:10" ht="17.25" customHeight="1">
      <c r="A116" s="30"/>
      <c r="B116" s="30"/>
      <c r="C116" s="30"/>
      <c r="D116" s="177"/>
      <c r="E116" s="30"/>
      <c r="F116" s="30"/>
      <c r="G116" s="177"/>
      <c r="H116" s="30"/>
      <c r="I116" s="30"/>
      <c r="J116" s="177"/>
    </row>
    <row r="117" spans="1:10" ht="17.25" customHeight="1">
      <c r="A117" s="30"/>
    </row>
  </sheetData>
  <mergeCells count="5">
    <mergeCell ref="A1:I1"/>
    <mergeCell ref="B3:D3"/>
    <mergeCell ref="E3:G3"/>
    <mergeCell ref="H3:J3"/>
    <mergeCell ref="A3:A4"/>
  </mergeCells>
  <printOptions horizontalCentered="1"/>
  <pageMargins left="0.17" right="0.18124999999999999" top="0.75" bottom="0.64" header="0.25" footer="0.39"/>
  <pageSetup paperSize="9" scale="87" firstPageNumber="8" orientation="landscape" useFirstPageNumber="1" r:id="rId1"/>
  <headerFooter>
    <oddHeader>&amp;R&amp;"Times New Roman,Regular"Kingdom of Bahrain
Consolidated Final Account
For The Year Ended 31 December 2021</oddHeader>
  </headerFooter>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W38"/>
  <sheetViews>
    <sheetView view="pageBreakPreview" zoomScaleNormal="100" zoomScaleSheetLayoutView="100" zoomScalePageLayoutView="120" workbookViewId="0">
      <selection sqref="A1:J1"/>
    </sheetView>
  </sheetViews>
  <sheetFormatPr defaultColWidth="9.140625" defaultRowHeight="12.75"/>
  <cols>
    <col min="1" max="1" width="41.7109375" style="9" customWidth="1"/>
    <col min="2" max="2" width="12.140625" style="10" customWidth="1"/>
    <col min="3" max="3" width="13.7109375" style="10" bestFit="1" customWidth="1"/>
    <col min="4" max="4" width="12.5703125" style="10" bestFit="1" customWidth="1"/>
    <col min="5" max="5" width="13.7109375" style="10" bestFit="1" customWidth="1"/>
    <col min="6" max="6" width="9.5703125" style="10" hidden="1" customWidth="1"/>
    <col min="7" max="7" width="9.85546875" style="10" bestFit="1" customWidth="1"/>
    <col min="8" max="8" width="12.5703125" style="10" bestFit="1" customWidth="1"/>
    <col min="9" max="10" width="15.42578125" style="10" bestFit="1" customWidth="1"/>
    <col min="11" max="11" width="15.42578125" style="9" bestFit="1" customWidth="1"/>
    <col min="12" max="16384" width="9.140625" style="9"/>
  </cols>
  <sheetData>
    <row r="1" spans="1:101" s="36" customFormat="1" ht="21.75" customHeight="1">
      <c r="A1" s="272" t="s">
        <v>1326</v>
      </c>
      <c r="B1" s="273"/>
      <c r="C1" s="273"/>
      <c r="D1" s="273"/>
      <c r="E1" s="273"/>
      <c r="F1" s="273"/>
      <c r="G1" s="273"/>
      <c r="H1" s="273"/>
      <c r="I1" s="273"/>
      <c r="J1" s="273"/>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c r="AS1" s="9"/>
      <c r="AT1" s="9"/>
      <c r="AU1" s="9"/>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row>
    <row r="2" spans="1:101" ht="14.25" customHeight="1">
      <c r="A2" s="28"/>
      <c r="B2" s="50"/>
      <c r="C2" s="50"/>
      <c r="D2" s="50"/>
      <c r="E2" s="50"/>
      <c r="F2" s="50"/>
      <c r="G2" s="50"/>
      <c r="H2" s="50"/>
      <c r="I2" s="50"/>
      <c r="J2" s="50"/>
      <c r="K2" s="40" t="s">
        <v>49</v>
      </c>
    </row>
    <row r="3" spans="1:101" s="10" customFormat="1" ht="39" customHeight="1">
      <c r="A3" s="59" t="s">
        <v>65</v>
      </c>
      <c r="B3" s="59" t="s">
        <v>12</v>
      </c>
      <c r="C3" s="59" t="s">
        <v>13</v>
      </c>
      <c r="D3" s="59" t="s">
        <v>493</v>
      </c>
      <c r="E3" s="59" t="s">
        <v>532</v>
      </c>
      <c r="F3" s="59" t="s">
        <v>15</v>
      </c>
      <c r="G3" s="59" t="s">
        <v>16</v>
      </c>
      <c r="H3" s="59" t="s">
        <v>494</v>
      </c>
      <c r="I3" s="59" t="s">
        <v>26</v>
      </c>
      <c r="J3" s="59" t="s">
        <v>27</v>
      </c>
      <c r="K3" s="59" t="s">
        <v>1244</v>
      </c>
    </row>
    <row r="4" spans="1:101" s="37" customFormat="1">
      <c r="A4" s="98" t="s">
        <v>40</v>
      </c>
      <c r="B4" s="160">
        <v>0</v>
      </c>
      <c r="C4" s="161">
        <v>36801688</v>
      </c>
      <c r="D4" s="161">
        <v>3425490</v>
      </c>
      <c r="E4" s="161">
        <v>78750</v>
      </c>
      <c r="F4" s="160"/>
      <c r="G4" s="161">
        <v>171355</v>
      </c>
      <c r="H4" s="161">
        <v>2029808</v>
      </c>
      <c r="I4" s="161">
        <f>SUM(B4:H4)</f>
        <v>42507091</v>
      </c>
      <c r="J4" s="161">
        <v>119276000</v>
      </c>
      <c r="K4" s="162">
        <v>34257465</v>
      </c>
    </row>
    <row r="5" spans="1:101" s="37" customFormat="1" hidden="1">
      <c r="A5" s="98" t="s">
        <v>160</v>
      </c>
      <c r="B5" s="160">
        <v>0</v>
      </c>
      <c r="C5" s="160">
        <v>0</v>
      </c>
      <c r="D5" s="160"/>
      <c r="E5" s="160"/>
      <c r="F5" s="160"/>
      <c r="G5" s="160"/>
      <c r="H5" s="160"/>
      <c r="I5" s="160"/>
      <c r="J5" s="161"/>
      <c r="K5" s="162">
        <v>0</v>
      </c>
    </row>
    <row r="6" spans="1:101" s="37" customFormat="1">
      <c r="A6" s="98" t="s">
        <v>42</v>
      </c>
      <c r="B6" s="160">
        <v>0</v>
      </c>
      <c r="C6" s="161">
        <v>1190410</v>
      </c>
      <c r="D6" s="160">
        <v>31999</v>
      </c>
      <c r="E6" s="160">
        <v>0</v>
      </c>
      <c r="F6" s="160"/>
      <c r="G6" s="160">
        <v>8580</v>
      </c>
      <c r="H6" s="160">
        <v>57994</v>
      </c>
      <c r="I6" s="161">
        <f t="shared" ref="I6:I37" si="0">SUM(B6:H6)</f>
        <v>1288983</v>
      </c>
      <c r="J6" s="161">
        <v>2105000</v>
      </c>
      <c r="K6" s="162">
        <v>1173330</v>
      </c>
    </row>
    <row r="7" spans="1:101" s="37" customFormat="1">
      <c r="A7" s="98" t="s">
        <v>1239</v>
      </c>
      <c r="B7" s="160">
        <v>0</v>
      </c>
      <c r="C7" s="161">
        <v>10871770</v>
      </c>
      <c r="D7" s="161">
        <v>11721</v>
      </c>
      <c r="E7" s="161">
        <v>1628</v>
      </c>
      <c r="F7" s="160"/>
      <c r="G7" s="160">
        <v>70</v>
      </c>
      <c r="H7" s="161">
        <v>19199885</v>
      </c>
      <c r="I7" s="161">
        <f t="shared" si="0"/>
        <v>30085074</v>
      </c>
      <c r="J7" s="161">
        <v>31531000</v>
      </c>
      <c r="K7" s="162">
        <v>30061245</v>
      </c>
    </row>
    <row r="8" spans="1:101" s="37" customFormat="1">
      <c r="A8" s="98" t="s">
        <v>688</v>
      </c>
      <c r="B8" s="160">
        <v>0</v>
      </c>
      <c r="C8" s="161">
        <v>56988</v>
      </c>
      <c r="D8" s="161">
        <v>75371</v>
      </c>
      <c r="E8" s="160">
        <v>0</v>
      </c>
      <c r="F8" s="160"/>
      <c r="G8" s="161">
        <v>46034</v>
      </c>
      <c r="H8" s="161">
        <v>385046</v>
      </c>
      <c r="I8" s="161">
        <f t="shared" si="0"/>
        <v>563439</v>
      </c>
      <c r="J8" s="161">
        <v>463000</v>
      </c>
      <c r="K8" s="162">
        <v>596603</v>
      </c>
    </row>
    <row r="9" spans="1:101" s="37" customFormat="1">
      <c r="A9" s="98" t="s">
        <v>44</v>
      </c>
      <c r="B9" s="160">
        <v>0</v>
      </c>
      <c r="C9" s="161">
        <v>13720</v>
      </c>
      <c r="D9" s="161">
        <v>26501403</v>
      </c>
      <c r="E9" s="161">
        <v>111222</v>
      </c>
      <c r="F9" s="160"/>
      <c r="G9" s="161">
        <v>4423</v>
      </c>
      <c r="H9" s="161">
        <v>394434</v>
      </c>
      <c r="I9" s="161">
        <f t="shared" si="0"/>
        <v>27025202</v>
      </c>
      <c r="J9" s="161">
        <v>31586000</v>
      </c>
      <c r="K9" s="162">
        <v>38877969</v>
      </c>
    </row>
    <row r="10" spans="1:101" s="37" customFormat="1">
      <c r="A10" s="98" t="s">
        <v>682</v>
      </c>
      <c r="B10" s="160">
        <v>0</v>
      </c>
      <c r="C10" s="161">
        <v>2031118</v>
      </c>
      <c r="D10" s="161">
        <v>1052756</v>
      </c>
      <c r="E10" s="161">
        <v>435231</v>
      </c>
      <c r="F10" s="160"/>
      <c r="G10" s="161">
        <v>8730</v>
      </c>
      <c r="H10" s="160">
        <v>0</v>
      </c>
      <c r="I10" s="161">
        <f t="shared" si="0"/>
        <v>3527835</v>
      </c>
      <c r="J10" s="161">
        <v>5280000</v>
      </c>
      <c r="K10" s="162">
        <v>4078444</v>
      </c>
    </row>
    <row r="11" spans="1:101" s="37" customFormat="1">
      <c r="A11" s="98" t="s">
        <v>930</v>
      </c>
      <c r="B11" s="160">
        <v>0</v>
      </c>
      <c r="C11" s="160">
        <v>0</v>
      </c>
      <c r="D11" s="160">
        <v>0</v>
      </c>
      <c r="E11" s="160">
        <v>0</v>
      </c>
      <c r="F11" s="160"/>
      <c r="G11" s="160">
        <v>0</v>
      </c>
      <c r="H11" s="162">
        <v>14626</v>
      </c>
      <c r="I11" s="161">
        <f t="shared" si="0"/>
        <v>14626</v>
      </c>
      <c r="J11" s="161">
        <v>131000</v>
      </c>
      <c r="K11" s="162">
        <v>141057</v>
      </c>
    </row>
    <row r="12" spans="1:101" s="37" customFormat="1">
      <c r="A12" s="80" t="s">
        <v>755</v>
      </c>
      <c r="B12" s="160">
        <v>0</v>
      </c>
      <c r="C12" s="161">
        <v>495</v>
      </c>
      <c r="D12" s="160">
        <v>0</v>
      </c>
      <c r="E12" s="160">
        <v>550</v>
      </c>
      <c r="F12" s="160"/>
      <c r="G12" s="162">
        <v>7000</v>
      </c>
      <c r="H12" s="163">
        <v>21658</v>
      </c>
      <c r="I12" s="161">
        <f t="shared" si="0"/>
        <v>29703</v>
      </c>
      <c r="J12" s="160">
        <v>0</v>
      </c>
      <c r="K12" s="162">
        <v>24089</v>
      </c>
    </row>
    <row r="13" spans="1:101" s="37" customFormat="1">
      <c r="A13" s="98" t="s">
        <v>672</v>
      </c>
      <c r="B13" s="160">
        <v>0</v>
      </c>
      <c r="C13" s="161">
        <v>20786962</v>
      </c>
      <c r="D13" s="161">
        <v>538483</v>
      </c>
      <c r="E13" s="161">
        <v>13614065</v>
      </c>
      <c r="F13" s="160"/>
      <c r="G13" s="160">
        <v>82480</v>
      </c>
      <c r="H13" s="161">
        <v>366872</v>
      </c>
      <c r="I13" s="161">
        <f t="shared" si="0"/>
        <v>35388862</v>
      </c>
      <c r="J13" s="161">
        <v>33668000</v>
      </c>
      <c r="K13" s="162">
        <v>28968956</v>
      </c>
    </row>
    <row r="14" spans="1:101" s="38" customFormat="1">
      <c r="A14" s="98" t="s">
        <v>161</v>
      </c>
      <c r="B14" s="160">
        <v>0</v>
      </c>
      <c r="C14" s="161">
        <v>150</v>
      </c>
      <c r="D14" s="160">
        <v>0</v>
      </c>
      <c r="E14" s="160">
        <v>0</v>
      </c>
      <c r="F14" s="160"/>
      <c r="G14" s="160">
        <v>0</v>
      </c>
      <c r="H14" s="160">
        <v>0</v>
      </c>
      <c r="I14" s="161">
        <f t="shared" si="0"/>
        <v>150</v>
      </c>
      <c r="J14" s="161">
        <v>35000</v>
      </c>
      <c r="K14" s="162">
        <v>200</v>
      </c>
    </row>
    <row r="15" spans="1:101" s="38" customFormat="1">
      <c r="A15" s="98" t="s">
        <v>689</v>
      </c>
      <c r="B15" s="160">
        <v>0</v>
      </c>
      <c r="C15" s="161">
        <v>1311836</v>
      </c>
      <c r="D15" s="160">
        <v>66277</v>
      </c>
      <c r="E15" s="161">
        <v>50633</v>
      </c>
      <c r="F15" s="160"/>
      <c r="G15" s="160">
        <v>0</v>
      </c>
      <c r="H15" s="160">
        <v>18049</v>
      </c>
      <c r="I15" s="161">
        <f t="shared" si="0"/>
        <v>1446795</v>
      </c>
      <c r="J15" s="161">
        <v>1271000</v>
      </c>
      <c r="K15" s="162">
        <v>774022</v>
      </c>
    </row>
    <row r="16" spans="1:101" s="38" customFormat="1">
      <c r="A16" s="98" t="s">
        <v>681</v>
      </c>
      <c r="B16" s="160">
        <v>0</v>
      </c>
      <c r="C16" s="161">
        <v>4616172</v>
      </c>
      <c r="D16" s="161">
        <v>127278</v>
      </c>
      <c r="E16" s="160">
        <v>3473118</v>
      </c>
      <c r="F16" s="160"/>
      <c r="G16" s="161">
        <v>65387</v>
      </c>
      <c r="H16" s="161">
        <v>384367</v>
      </c>
      <c r="I16" s="161">
        <f t="shared" si="0"/>
        <v>8666322</v>
      </c>
      <c r="J16" s="161">
        <v>5550000</v>
      </c>
      <c r="K16" s="162">
        <v>10009528</v>
      </c>
    </row>
    <row r="17" spans="1:11" s="38" customFormat="1">
      <c r="A17" s="98" t="s">
        <v>658</v>
      </c>
      <c r="B17" s="160">
        <v>0</v>
      </c>
      <c r="C17" s="161">
        <v>3782447</v>
      </c>
      <c r="D17" s="161">
        <v>25162970</v>
      </c>
      <c r="E17" s="161">
        <v>12699161</v>
      </c>
      <c r="F17" s="160"/>
      <c r="G17" s="160">
        <v>59041</v>
      </c>
      <c r="H17" s="161">
        <v>191176</v>
      </c>
      <c r="I17" s="161">
        <f t="shared" si="0"/>
        <v>41894795</v>
      </c>
      <c r="J17" s="161">
        <v>50831000</v>
      </c>
      <c r="K17" s="162">
        <v>38612598</v>
      </c>
    </row>
    <row r="18" spans="1:11" s="38" customFormat="1" ht="1.5" hidden="1" customHeight="1">
      <c r="A18" s="98" t="s">
        <v>47</v>
      </c>
      <c r="B18" s="160">
        <v>0</v>
      </c>
      <c r="C18" s="163"/>
      <c r="D18" s="163"/>
      <c r="E18" s="163"/>
      <c r="F18" s="160"/>
      <c r="G18" s="160"/>
      <c r="H18" s="163"/>
      <c r="I18" s="161">
        <f t="shared" si="0"/>
        <v>0</v>
      </c>
      <c r="J18" s="163"/>
      <c r="K18" s="162">
        <v>0</v>
      </c>
    </row>
    <row r="19" spans="1:11" s="38" customFormat="1">
      <c r="A19" s="98" t="s">
        <v>931</v>
      </c>
      <c r="B19" s="160">
        <v>0</v>
      </c>
      <c r="C19" s="161">
        <v>388199</v>
      </c>
      <c r="D19" s="161">
        <v>499065</v>
      </c>
      <c r="E19" s="161">
        <v>76964</v>
      </c>
      <c r="F19" s="160"/>
      <c r="G19" s="160">
        <v>0</v>
      </c>
      <c r="H19" s="161">
        <v>36335</v>
      </c>
      <c r="I19" s="161">
        <f t="shared" si="0"/>
        <v>1000563</v>
      </c>
      <c r="J19" s="161">
        <v>991000</v>
      </c>
      <c r="K19" s="162">
        <v>590303</v>
      </c>
    </row>
    <row r="20" spans="1:11" s="38" customFormat="1">
      <c r="A20" s="98" t="s">
        <v>683</v>
      </c>
      <c r="B20" s="160">
        <v>0</v>
      </c>
      <c r="C20" s="160">
        <v>599891</v>
      </c>
      <c r="D20" s="160">
        <v>461942</v>
      </c>
      <c r="E20" s="160">
        <v>0</v>
      </c>
      <c r="F20" s="160"/>
      <c r="G20" s="160">
        <v>0</v>
      </c>
      <c r="H20" s="160">
        <v>0</v>
      </c>
      <c r="I20" s="161">
        <f t="shared" si="0"/>
        <v>1061833</v>
      </c>
      <c r="J20" s="160">
        <v>731000</v>
      </c>
      <c r="K20" s="162">
        <v>785053</v>
      </c>
    </row>
    <row r="21" spans="1:11" s="38" customFormat="1">
      <c r="A21" s="98" t="s">
        <v>23</v>
      </c>
      <c r="B21" s="160">
        <v>0</v>
      </c>
      <c r="C21" s="161">
        <v>25025559</v>
      </c>
      <c r="D21" s="161">
        <v>1030907</v>
      </c>
      <c r="E21" s="161">
        <v>156993596</v>
      </c>
      <c r="F21" s="160"/>
      <c r="G21" s="160">
        <v>0</v>
      </c>
      <c r="H21" s="161">
        <v>15473617</v>
      </c>
      <c r="I21" s="161">
        <f t="shared" si="0"/>
        <v>198523679</v>
      </c>
      <c r="J21" s="161">
        <v>134125000</v>
      </c>
      <c r="K21" s="162">
        <v>261737330</v>
      </c>
    </row>
    <row r="22" spans="1:11" s="38" customFormat="1">
      <c r="A22" s="98" t="s">
        <v>1238</v>
      </c>
      <c r="B22" s="160">
        <v>1783447145</v>
      </c>
      <c r="C22" s="160">
        <v>0</v>
      </c>
      <c r="D22" s="160">
        <v>0</v>
      </c>
      <c r="E22" s="160">
        <v>0</v>
      </c>
      <c r="F22" s="160"/>
      <c r="G22" s="160">
        <v>0</v>
      </c>
      <c r="H22" s="160">
        <v>2086800</v>
      </c>
      <c r="I22" s="161">
        <f t="shared" si="0"/>
        <v>1785533945</v>
      </c>
      <c r="J22" s="161">
        <v>1517536000</v>
      </c>
      <c r="K22" s="162">
        <v>1232792811.8280001</v>
      </c>
    </row>
    <row r="23" spans="1:11" s="38" customFormat="1">
      <c r="A23" s="98" t="s">
        <v>673</v>
      </c>
      <c r="B23" s="160">
        <v>0</v>
      </c>
      <c r="C23" s="161">
        <v>33553</v>
      </c>
      <c r="D23" s="163">
        <v>11486</v>
      </c>
      <c r="E23" s="160">
        <v>16250</v>
      </c>
      <c r="F23" s="160"/>
      <c r="G23" s="163">
        <v>355</v>
      </c>
      <c r="H23" s="160">
        <v>44553</v>
      </c>
      <c r="I23" s="161">
        <f t="shared" si="0"/>
        <v>106197</v>
      </c>
      <c r="J23" s="160">
        <v>230000</v>
      </c>
      <c r="K23" s="162">
        <v>82499</v>
      </c>
    </row>
    <row r="24" spans="1:11" s="38" customFormat="1">
      <c r="A24" s="98" t="s">
        <v>685</v>
      </c>
      <c r="B24" s="160">
        <v>0</v>
      </c>
      <c r="C24" s="163">
        <v>0</v>
      </c>
      <c r="D24" s="160">
        <v>0</v>
      </c>
      <c r="E24" s="160">
        <v>0</v>
      </c>
      <c r="F24" s="160"/>
      <c r="G24" s="160">
        <v>252</v>
      </c>
      <c r="H24" s="160">
        <v>0</v>
      </c>
      <c r="I24" s="161">
        <f t="shared" si="0"/>
        <v>252</v>
      </c>
      <c r="J24" s="160">
        <v>0</v>
      </c>
      <c r="K24" s="163">
        <v>50</v>
      </c>
    </row>
    <row r="25" spans="1:11" s="38" customFormat="1">
      <c r="A25" s="98" t="s">
        <v>756</v>
      </c>
      <c r="B25" s="160">
        <v>0</v>
      </c>
      <c r="C25" s="163">
        <v>0</v>
      </c>
      <c r="D25" s="160">
        <v>0</v>
      </c>
      <c r="E25" s="160">
        <v>0</v>
      </c>
      <c r="F25" s="160"/>
      <c r="G25" s="160">
        <v>0</v>
      </c>
      <c r="H25" s="160">
        <v>0</v>
      </c>
      <c r="I25" s="160">
        <v>0</v>
      </c>
      <c r="J25" s="160">
        <v>6000</v>
      </c>
      <c r="K25" s="163">
        <v>4600</v>
      </c>
    </row>
    <row r="26" spans="1:11" s="38" customFormat="1">
      <c r="A26" s="98" t="s">
        <v>46</v>
      </c>
      <c r="B26" s="160">
        <v>0</v>
      </c>
      <c r="C26" s="163">
        <v>0</v>
      </c>
      <c r="D26" s="160">
        <v>0</v>
      </c>
      <c r="E26" s="160">
        <v>0</v>
      </c>
      <c r="F26" s="160"/>
      <c r="G26" s="160">
        <v>0</v>
      </c>
      <c r="H26" s="160">
        <v>578</v>
      </c>
      <c r="I26" s="161">
        <f t="shared" si="0"/>
        <v>578</v>
      </c>
      <c r="J26" s="160">
        <v>0</v>
      </c>
      <c r="K26" s="163">
        <v>75</v>
      </c>
    </row>
    <row r="27" spans="1:11" s="38" customFormat="1">
      <c r="A27" s="98" t="s">
        <v>1243</v>
      </c>
      <c r="B27" s="160">
        <v>0</v>
      </c>
      <c r="C27" s="161">
        <v>2951101</v>
      </c>
      <c r="D27" s="160">
        <v>169187</v>
      </c>
      <c r="E27" s="160">
        <v>0</v>
      </c>
      <c r="F27" s="160"/>
      <c r="G27" s="160">
        <v>1250</v>
      </c>
      <c r="H27" s="160">
        <v>0</v>
      </c>
      <c r="I27" s="161">
        <f t="shared" si="0"/>
        <v>3121538</v>
      </c>
      <c r="J27" s="161">
        <v>3734000</v>
      </c>
      <c r="K27" s="162">
        <v>3747653</v>
      </c>
    </row>
    <row r="28" spans="1:11" s="38" customFormat="1">
      <c r="A28" s="98" t="s">
        <v>1329</v>
      </c>
      <c r="B28" s="160">
        <v>0</v>
      </c>
      <c r="C28" s="163">
        <v>45</v>
      </c>
      <c r="D28" s="160">
        <v>0</v>
      </c>
      <c r="E28" s="160">
        <v>0</v>
      </c>
      <c r="F28" s="160"/>
      <c r="G28" s="160">
        <v>0</v>
      </c>
      <c r="H28" s="160">
        <v>0</v>
      </c>
      <c r="I28" s="161">
        <f t="shared" si="0"/>
        <v>45</v>
      </c>
      <c r="J28" s="160">
        <v>0</v>
      </c>
      <c r="K28" s="160">
        <v>0</v>
      </c>
    </row>
    <row r="29" spans="1:11" s="38" customFormat="1">
      <c r="A29" s="98" t="s">
        <v>544</v>
      </c>
      <c r="B29" s="160">
        <v>0</v>
      </c>
      <c r="C29" s="160">
        <v>0</v>
      </c>
      <c r="D29" s="160">
        <v>643</v>
      </c>
      <c r="E29" s="160">
        <v>0</v>
      </c>
      <c r="F29" s="160"/>
      <c r="G29" s="160">
        <v>0</v>
      </c>
      <c r="H29" s="160">
        <v>0</v>
      </c>
      <c r="I29" s="161">
        <f t="shared" si="0"/>
        <v>643</v>
      </c>
      <c r="J29" s="160">
        <v>0</v>
      </c>
      <c r="K29" s="162">
        <v>1063</v>
      </c>
    </row>
    <row r="30" spans="1:11" ht="14.25" customHeight="1">
      <c r="A30" s="98" t="s">
        <v>757</v>
      </c>
      <c r="B30" s="160">
        <v>0</v>
      </c>
      <c r="C30" s="164">
        <v>18062062</v>
      </c>
      <c r="D30" s="164">
        <v>122800</v>
      </c>
      <c r="E30" s="160">
        <v>500</v>
      </c>
      <c r="F30" s="160"/>
      <c r="G30" s="160">
        <v>0</v>
      </c>
      <c r="H30" s="160">
        <v>0</v>
      </c>
      <c r="I30" s="161">
        <f t="shared" si="0"/>
        <v>18185362</v>
      </c>
      <c r="J30" s="164">
        <v>14254000</v>
      </c>
      <c r="K30" s="164">
        <v>12369002</v>
      </c>
    </row>
    <row r="31" spans="1:11" ht="14.25" customHeight="1">
      <c r="A31" s="98" t="s">
        <v>758</v>
      </c>
      <c r="B31" s="160">
        <v>0</v>
      </c>
      <c r="C31" s="160">
        <v>0</v>
      </c>
      <c r="D31" s="160">
        <v>0</v>
      </c>
      <c r="E31" s="160">
        <v>0</v>
      </c>
      <c r="F31" s="160"/>
      <c r="G31" s="160">
        <v>0</v>
      </c>
      <c r="H31" s="160">
        <v>0</v>
      </c>
      <c r="I31" s="160">
        <v>0</v>
      </c>
      <c r="J31" s="160">
        <v>0</v>
      </c>
      <c r="K31" s="193">
        <v>60</v>
      </c>
    </row>
    <row r="32" spans="1:11">
      <c r="A32" s="98" t="s">
        <v>934</v>
      </c>
      <c r="B32" s="160">
        <v>0</v>
      </c>
      <c r="C32" s="160">
        <v>0</v>
      </c>
      <c r="D32" s="160">
        <v>0</v>
      </c>
      <c r="E32" s="160">
        <v>440</v>
      </c>
      <c r="F32" s="160"/>
      <c r="G32" s="160">
        <v>1502</v>
      </c>
      <c r="H32" s="160">
        <v>0</v>
      </c>
      <c r="I32" s="161">
        <f t="shared" si="0"/>
        <v>1942</v>
      </c>
      <c r="J32" s="160">
        <v>0</v>
      </c>
      <c r="K32" s="164">
        <v>1045</v>
      </c>
    </row>
    <row r="33" spans="1:11">
      <c r="A33" s="98" t="s">
        <v>162</v>
      </c>
      <c r="B33" s="160">
        <v>0</v>
      </c>
      <c r="C33" s="164">
        <v>91470057</v>
      </c>
      <c r="D33" s="164">
        <v>2313039</v>
      </c>
      <c r="E33" s="160">
        <v>10</v>
      </c>
      <c r="F33" s="160"/>
      <c r="G33" s="165">
        <v>53940</v>
      </c>
      <c r="H33" s="164">
        <v>1622122</v>
      </c>
      <c r="I33" s="161">
        <f t="shared" si="0"/>
        <v>95459168</v>
      </c>
      <c r="J33" s="164">
        <v>110000000</v>
      </c>
      <c r="K33" s="164">
        <v>91644352</v>
      </c>
    </row>
    <row r="34" spans="1:11">
      <c r="A34" s="98" t="s">
        <v>943</v>
      </c>
      <c r="B34" s="160">
        <v>0</v>
      </c>
      <c r="C34" s="164">
        <v>251110</v>
      </c>
      <c r="D34" s="160">
        <v>0</v>
      </c>
      <c r="E34" s="160">
        <v>0</v>
      </c>
      <c r="F34" s="160"/>
      <c r="G34" s="160">
        <v>0</v>
      </c>
      <c r="H34" s="160">
        <v>0</v>
      </c>
      <c r="I34" s="161">
        <f t="shared" si="0"/>
        <v>251110</v>
      </c>
      <c r="J34" s="193">
        <v>291000</v>
      </c>
      <c r="K34" s="193">
        <v>230450</v>
      </c>
    </row>
    <row r="35" spans="1:11">
      <c r="A35" s="98" t="s">
        <v>704</v>
      </c>
      <c r="B35" s="160">
        <v>0</v>
      </c>
      <c r="C35" s="164">
        <v>2242989</v>
      </c>
      <c r="D35" s="164"/>
      <c r="E35" s="160">
        <v>0</v>
      </c>
      <c r="F35" s="160"/>
      <c r="G35" s="160">
        <v>0</v>
      </c>
      <c r="H35" s="164">
        <v>160649</v>
      </c>
      <c r="I35" s="161">
        <f t="shared" si="0"/>
        <v>2403638</v>
      </c>
      <c r="J35" s="164">
        <v>2256000</v>
      </c>
      <c r="K35" s="160">
        <v>2136310</v>
      </c>
    </row>
    <row r="36" spans="1:11">
      <c r="A36" s="98" t="s">
        <v>1010</v>
      </c>
      <c r="B36" s="160">
        <v>0</v>
      </c>
      <c r="C36" s="164">
        <v>316510456</v>
      </c>
      <c r="D36" s="160">
        <v>300</v>
      </c>
      <c r="E36" s="160">
        <v>0</v>
      </c>
      <c r="F36" s="160"/>
      <c r="G36" s="160">
        <v>0</v>
      </c>
      <c r="H36" s="160">
        <v>753601</v>
      </c>
      <c r="I36" s="161">
        <f t="shared" si="0"/>
        <v>317264357</v>
      </c>
      <c r="J36" s="164">
        <v>340000000</v>
      </c>
      <c r="K36" s="160">
        <v>288676629</v>
      </c>
    </row>
    <row r="37" spans="1:11">
      <c r="A37" s="98" t="s">
        <v>1245</v>
      </c>
      <c r="B37" s="160">
        <v>0</v>
      </c>
      <c r="C37" s="160">
        <v>0</v>
      </c>
      <c r="D37" s="193">
        <v>2232</v>
      </c>
      <c r="E37" s="160">
        <v>0</v>
      </c>
      <c r="F37" s="160"/>
      <c r="G37" s="160">
        <v>0</v>
      </c>
      <c r="H37" s="160">
        <v>0</v>
      </c>
      <c r="I37" s="161">
        <f t="shared" si="0"/>
        <v>2232</v>
      </c>
      <c r="J37" s="160">
        <v>0</v>
      </c>
      <c r="K37" s="160">
        <v>260</v>
      </c>
    </row>
    <row r="38" spans="1:11">
      <c r="A38" s="133" t="s">
        <v>28</v>
      </c>
      <c r="B38" s="166">
        <f t="shared" ref="B38:K38" si="1">SUM(B4:B37)</f>
        <v>1783447145</v>
      </c>
      <c r="C38" s="166">
        <f t="shared" si="1"/>
        <v>538998778</v>
      </c>
      <c r="D38" s="166">
        <f t="shared" si="1"/>
        <v>61605349</v>
      </c>
      <c r="E38" s="166">
        <f t="shared" si="1"/>
        <v>187552118</v>
      </c>
      <c r="F38" s="166">
        <f t="shared" si="1"/>
        <v>0</v>
      </c>
      <c r="G38" s="166">
        <f t="shared" si="1"/>
        <v>510399</v>
      </c>
      <c r="H38" s="166">
        <f t="shared" si="1"/>
        <v>43242170</v>
      </c>
      <c r="I38" s="166">
        <f t="shared" si="1"/>
        <v>2615355959</v>
      </c>
      <c r="J38" s="166">
        <f t="shared" si="1"/>
        <v>2405881000</v>
      </c>
      <c r="K38" s="166">
        <f t="shared" si="1"/>
        <v>2082375051.8280001</v>
      </c>
    </row>
  </sheetData>
  <mergeCells count="1">
    <mergeCell ref="A1:J1"/>
  </mergeCells>
  <phoneticPr fontId="0" type="noConversion"/>
  <printOptions horizontalCentered="1"/>
  <pageMargins left="0.3" right="0.3" top="0.84375" bottom="0.26" header="0.25" footer="0.39"/>
  <pageSetup paperSize="9" orientation="landscape" r:id="rId1"/>
  <headerFooter>
    <oddHeader>&amp;R&amp;"Times New Roman,Regular"Kingdom of Bahrain
Consolidated Final Account
For The Year Ended 31 December 2021</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222"/>
  <sheetViews>
    <sheetView view="pageBreakPreview" zoomScaleNormal="90" zoomScaleSheetLayoutView="100" zoomScalePageLayoutView="115" workbookViewId="0">
      <selection sqref="A1:I1"/>
    </sheetView>
  </sheetViews>
  <sheetFormatPr defaultColWidth="9.140625" defaultRowHeight="12.75" outlineLevelRow="1"/>
  <cols>
    <col min="1" max="2" width="3.5703125" style="57" bestFit="1" customWidth="1"/>
    <col min="3" max="3" width="3.85546875" style="57" bestFit="1" customWidth="1"/>
    <col min="4" max="4" width="5.28515625" style="57" bestFit="1" customWidth="1"/>
    <col min="5" max="5" width="40.28515625" style="57" bestFit="1" customWidth="1"/>
    <col min="6" max="7" width="14.85546875" style="57" customWidth="1"/>
    <col min="8" max="8" width="12" style="57" bestFit="1" customWidth="1"/>
    <col min="9" max="9" width="15.28515625" style="57" customWidth="1"/>
    <col min="10" max="16384" width="9.140625" style="57"/>
  </cols>
  <sheetData>
    <row r="1" spans="1:9" ht="21.75" customHeight="1">
      <c r="A1" s="272" t="s">
        <v>953</v>
      </c>
      <c r="B1" s="273"/>
      <c r="C1" s="273"/>
      <c r="D1" s="283"/>
      <c r="E1" s="283"/>
      <c r="F1" s="283"/>
      <c r="G1" s="283"/>
      <c r="H1" s="283"/>
      <c r="I1" s="283"/>
    </row>
    <row r="2" spans="1:9" ht="14.25" customHeight="1">
      <c r="I2" s="92" t="s">
        <v>49</v>
      </c>
    </row>
    <row r="3" spans="1:9">
      <c r="A3" s="284" t="s">
        <v>80</v>
      </c>
      <c r="B3" s="285"/>
      <c r="C3" s="285"/>
      <c r="D3" s="285"/>
      <c r="E3" s="286" t="s">
        <v>29</v>
      </c>
      <c r="F3" s="284">
        <v>2021</v>
      </c>
      <c r="G3" s="284"/>
      <c r="H3" s="284"/>
      <c r="I3" s="288" t="s">
        <v>1157</v>
      </c>
    </row>
    <row r="4" spans="1:9" ht="12.75" customHeight="1">
      <c r="A4" s="68" t="s">
        <v>505</v>
      </c>
      <c r="B4" s="68" t="s">
        <v>526</v>
      </c>
      <c r="C4" s="68" t="s">
        <v>503</v>
      </c>
      <c r="D4" s="68" t="s">
        <v>525</v>
      </c>
      <c r="E4" s="287"/>
      <c r="F4" s="68" t="s">
        <v>27</v>
      </c>
      <c r="G4" s="68" t="s">
        <v>48</v>
      </c>
      <c r="H4" s="68" t="s">
        <v>81</v>
      </c>
      <c r="I4" s="289"/>
    </row>
    <row r="5" spans="1:9" outlineLevel="1">
      <c r="A5" s="195">
        <v>4</v>
      </c>
      <c r="B5" s="195">
        <v>1</v>
      </c>
      <c r="C5" s="195">
        <v>1</v>
      </c>
      <c r="D5" s="195">
        <v>40011</v>
      </c>
      <c r="E5" s="196" t="s">
        <v>166</v>
      </c>
      <c r="F5" s="160">
        <v>104156495</v>
      </c>
      <c r="G5" s="160">
        <v>210069589</v>
      </c>
      <c r="H5" s="160">
        <f>G5-F5</f>
        <v>105913094</v>
      </c>
      <c r="I5" s="160">
        <v>184172370</v>
      </c>
    </row>
    <row r="6" spans="1:9" ht="15" customHeight="1" outlineLevel="1">
      <c r="A6" s="195">
        <v>4</v>
      </c>
      <c r="B6" s="195">
        <v>1</v>
      </c>
      <c r="C6" s="195">
        <v>1</v>
      </c>
      <c r="D6" s="195">
        <v>40012</v>
      </c>
      <c r="E6" s="196" t="s">
        <v>1160</v>
      </c>
      <c r="F6" s="160">
        <v>936457100</v>
      </c>
      <c r="G6" s="160">
        <v>1331082298</v>
      </c>
      <c r="H6" s="160">
        <f t="shared" ref="H6:H72" si="0">G6-F6</f>
        <v>394625198</v>
      </c>
      <c r="I6" s="160">
        <v>730444720</v>
      </c>
    </row>
    <row r="7" spans="1:9" ht="15" customHeight="1" outlineLevel="1">
      <c r="A7" s="195">
        <v>4</v>
      </c>
      <c r="B7" s="195">
        <v>1</v>
      </c>
      <c r="C7" s="195">
        <v>1</v>
      </c>
      <c r="D7" s="195">
        <v>40014</v>
      </c>
      <c r="E7" s="196" t="s">
        <v>167</v>
      </c>
      <c r="F7" s="160">
        <v>-20586000</v>
      </c>
      <c r="G7" s="160">
        <v>-20501919</v>
      </c>
      <c r="H7" s="160">
        <f t="shared" si="0"/>
        <v>84081</v>
      </c>
      <c r="I7" s="160">
        <v>-3338090</v>
      </c>
    </row>
    <row r="8" spans="1:9" ht="15" hidden="1" customHeight="1" outlineLevel="1">
      <c r="A8" s="195">
        <v>4</v>
      </c>
      <c r="B8" s="195">
        <v>1</v>
      </c>
      <c r="C8" s="195">
        <v>2</v>
      </c>
      <c r="D8" s="195">
        <v>40037</v>
      </c>
      <c r="E8" s="196" t="s">
        <v>169</v>
      </c>
      <c r="F8" s="160">
        <v>0</v>
      </c>
      <c r="G8" s="160">
        <v>0</v>
      </c>
      <c r="H8" s="160">
        <f t="shared" si="0"/>
        <v>0</v>
      </c>
      <c r="I8" s="160">
        <v>0</v>
      </c>
    </row>
    <row r="9" spans="1:9" ht="15" hidden="1" customHeight="1" outlineLevel="1">
      <c r="A9" s="195">
        <v>4</v>
      </c>
      <c r="B9" s="195">
        <v>1</v>
      </c>
      <c r="C9" s="195">
        <v>2</v>
      </c>
      <c r="D9" s="195">
        <v>40051</v>
      </c>
      <c r="E9" s="196" t="s">
        <v>170</v>
      </c>
      <c r="F9" s="160">
        <v>0</v>
      </c>
      <c r="G9" s="160">
        <v>0</v>
      </c>
      <c r="H9" s="160">
        <f t="shared" si="0"/>
        <v>0</v>
      </c>
      <c r="I9" s="160">
        <v>0</v>
      </c>
    </row>
    <row r="10" spans="1:9" ht="15" hidden="1" customHeight="1" outlineLevel="1">
      <c r="A10" s="195">
        <v>4</v>
      </c>
      <c r="B10" s="195">
        <v>1</v>
      </c>
      <c r="C10" s="195">
        <v>2</v>
      </c>
      <c r="D10" s="195">
        <v>40052</v>
      </c>
      <c r="E10" s="196" t="s">
        <v>171</v>
      </c>
      <c r="F10" s="160">
        <v>0</v>
      </c>
      <c r="G10" s="160">
        <v>0</v>
      </c>
      <c r="H10" s="160">
        <f t="shared" si="0"/>
        <v>0</v>
      </c>
      <c r="I10" s="160">
        <v>0</v>
      </c>
    </row>
    <row r="11" spans="1:9" ht="15" hidden="1" customHeight="1" outlineLevel="1">
      <c r="A11" s="195">
        <v>4</v>
      </c>
      <c r="B11" s="195">
        <v>1</v>
      </c>
      <c r="C11" s="195">
        <v>2</v>
      </c>
      <c r="D11" s="195">
        <v>40053</v>
      </c>
      <c r="E11" s="196" t="s">
        <v>172</v>
      </c>
      <c r="F11" s="160">
        <v>0</v>
      </c>
      <c r="G11" s="160">
        <v>0</v>
      </c>
      <c r="H11" s="160">
        <f t="shared" si="0"/>
        <v>0</v>
      </c>
      <c r="I11" s="160">
        <v>0</v>
      </c>
    </row>
    <row r="12" spans="1:9" ht="15" customHeight="1" outlineLevel="1">
      <c r="A12" s="195">
        <v>4</v>
      </c>
      <c r="B12" s="195">
        <v>1</v>
      </c>
      <c r="C12" s="195">
        <v>2</v>
      </c>
      <c r="D12" s="195">
        <v>40054</v>
      </c>
      <c r="E12" s="196" t="s">
        <v>173</v>
      </c>
      <c r="F12" s="160">
        <v>490722062</v>
      </c>
      <c r="G12" s="160">
        <v>253046756</v>
      </c>
      <c r="H12" s="160">
        <f t="shared" si="0"/>
        <v>-237675306</v>
      </c>
      <c r="I12" s="160">
        <v>314876430</v>
      </c>
    </row>
    <row r="13" spans="1:9" ht="15" customHeight="1" outlineLevel="1">
      <c r="A13" s="195">
        <v>4</v>
      </c>
      <c r="B13" s="195">
        <v>1</v>
      </c>
      <c r="C13" s="195">
        <v>3</v>
      </c>
      <c r="D13" s="195">
        <v>42011</v>
      </c>
      <c r="E13" s="196" t="s">
        <v>82</v>
      </c>
      <c r="F13" s="160">
        <v>802766</v>
      </c>
      <c r="G13" s="160">
        <v>4832118</v>
      </c>
      <c r="H13" s="160">
        <f t="shared" si="0"/>
        <v>4029352</v>
      </c>
      <c r="I13" s="160">
        <v>1919050</v>
      </c>
    </row>
    <row r="14" spans="1:9" ht="15" hidden="1" customHeight="1" outlineLevel="1">
      <c r="A14" s="195">
        <v>4</v>
      </c>
      <c r="B14" s="195">
        <v>1</v>
      </c>
      <c r="C14" s="195">
        <v>3</v>
      </c>
      <c r="D14" s="195">
        <v>42012</v>
      </c>
      <c r="E14" s="196" t="s">
        <v>1019</v>
      </c>
      <c r="F14" s="160">
        <v>0</v>
      </c>
      <c r="G14" s="160">
        <v>0</v>
      </c>
      <c r="H14" s="160">
        <f t="shared" si="0"/>
        <v>0</v>
      </c>
      <c r="I14" s="160">
        <v>0</v>
      </c>
    </row>
    <row r="15" spans="1:9" ht="15" customHeight="1" outlineLevel="1">
      <c r="A15" s="195">
        <v>4</v>
      </c>
      <c r="B15" s="195">
        <v>1</v>
      </c>
      <c r="C15" s="195">
        <v>3</v>
      </c>
      <c r="D15" s="195">
        <v>42013</v>
      </c>
      <c r="E15" s="196" t="s">
        <v>83</v>
      </c>
      <c r="F15" s="160">
        <v>5983577</v>
      </c>
      <c r="G15" s="160">
        <v>4918303</v>
      </c>
      <c r="H15" s="160">
        <f t="shared" si="0"/>
        <v>-1065274</v>
      </c>
      <c r="I15" s="160">
        <v>4718332</v>
      </c>
    </row>
    <row r="16" spans="1:9" ht="15" customHeight="1" outlineLevel="1">
      <c r="A16" s="195">
        <v>4</v>
      </c>
      <c r="B16" s="195">
        <v>2</v>
      </c>
      <c r="C16" s="195">
        <v>2</v>
      </c>
      <c r="D16" s="195">
        <v>42501</v>
      </c>
      <c r="E16" s="196" t="s">
        <v>175</v>
      </c>
      <c r="F16" s="160">
        <v>52880547</v>
      </c>
      <c r="G16" s="160">
        <v>46289577</v>
      </c>
      <c r="H16" s="160">
        <f t="shared" si="0"/>
        <v>-6590970</v>
      </c>
      <c r="I16" s="160">
        <v>45443074</v>
      </c>
    </row>
    <row r="17" spans="1:9" ht="15" customHeight="1" outlineLevel="1">
      <c r="A17" s="195">
        <v>4</v>
      </c>
      <c r="B17" s="195">
        <v>2</v>
      </c>
      <c r="C17" s="195">
        <v>2</v>
      </c>
      <c r="D17" s="195">
        <v>42503</v>
      </c>
      <c r="E17" s="196" t="s">
        <v>176</v>
      </c>
      <c r="F17" s="160">
        <v>14032171</v>
      </c>
      <c r="G17" s="160">
        <v>10862414</v>
      </c>
      <c r="H17" s="160">
        <f t="shared" si="0"/>
        <v>-3169757</v>
      </c>
      <c r="I17" s="160">
        <v>9472996</v>
      </c>
    </row>
    <row r="18" spans="1:9" outlineLevel="1">
      <c r="A18" s="195">
        <v>4</v>
      </c>
      <c r="B18" s="195">
        <v>2</v>
      </c>
      <c r="C18" s="195">
        <v>2</v>
      </c>
      <c r="D18" s="195">
        <v>42504</v>
      </c>
      <c r="E18" s="196" t="s">
        <v>177</v>
      </c>
      <c r="F18" s="160">
        <v>17822431</v>
      </c>
      <c r="G18" s="160">
        <v>16353777</v>
      </c>
      <c r="H18" s="160">
        <f t="shared" si="0"/>
        <v>-1468654</v>
      </c>
      <c r="I18" s="160">
        <v>11937624</v>
      </c>
    </row>
    <row r="19" spans="1:9" ht="13.5" hidden="1" customHeight="1" outlineLevel="1">
      <c r="A19" s="195">
        <v>4</v>
      </c>
      <c r="B19" s="195">
        <v>2</v>
      </c>
      <c r="C19" s="195">
        <v>2</v>
      </c>
      <c r="D19" s="195">
        <v>42505</v>
      </c>
      <c r="E19" s="196" t="s">
        <v>178</v>
      </c>
      <c r="F19" s="160">
        <v>0</v>
      </c>
      <c r="G19" s="160">
        <v>0</v>
      </c>
      <c r="H19" s="160">
        <f t="shared" si="0"/>
        <v>0</v>
      </c>
      <c r="I19" s="160">
        <v>0</v>
      </c>
    </row>
    <row r="20" spans="1:9" ht="15" customHeight="1" outlineLevel="1">
      <c r="A20" s="195">
        <v>4</v>
      </c>
      <c r="B20" s="195">
        <v>2</v>
      </c>
      <c r="C20" s="195">
        <v>2</v>
      </c>
      <c r="D20" s="195">
        <v>42506</v>
      </c>
      <c r="E20" s="196" t="s">
        <v>179</v>
      </c>
      <c r="F20" s="160">
        <v>150000</v>
      </c>
      <c r="G20" s="160">
        <v>57521</v>
      </c>
      <c r="H20" s="160">
        <f t="shared" si="0"/>
        <v>-92479</v>
      </c>
      <c r="I20" s="160">
        <v>454111</v>
      </c>
    </row>
    <row r="21" spans="1:9" ht="15" customHeight="1" outlineLevel="1">
      <c r="A21" s="195">
        <v>4</v>
      </c>
      <c r="B21" s="195">
        <v>2</v>
      </c>
      <c r="C21" s="195">
        <v>2</v>
      </c>
      <c r="D21" s="195">
        <v>42507</v>
      </c>
      <c r="E21" s="196" t="s">
        <v>84</v>
      </c>
      <c r="F21" s="160">
        <v>800000</v>
      </c>
      <c r="G21" s="160">
        <v>839817</v>
      </c>
      <c r="H21" s="160">
        <f t="shared" si="0"/>
        <v>39817</v>
      </c>
      <c r="I21" s="160">
        <v>990382</v>
      </c>
    </row>
    <row r="22" spans="1:9" ht="15" customHeight="1" outlineLevel="1">
      <c r="A22" s="195">
        <v>4</v>
      </c>
      <c r="B22" s="195">
        <v>2</v>
      </c>
      <c r="C22" s="195">
        <v>2</v>
      </c>
      <c r="D22" s="195">
        <v>42509</v>
      </c>
      <c r="E22" s="196" t="s">
        <v>1020</v>
      </c>
      <c r="F22" s="160">
        <v>8399727</v>
      </c>
      <c r="G22" s="160">
        <v>8714398</v>
      </c>
      <c r="H22" s="160">
        <f t="shared" si="0"/>
        <v>314671</v>
      </c>
      <c r="I22" s="160">
        <v>10475531</v>
      </c>
    </row>
    <row r="23" spans="1:9" ht="15" customHeight="1" outlineLevel="1">
      <c r="A23" s="195">
        <v>4</v>
      </c>
      <c r="B23" s="195">
        <v>2</v>
      </c>
      <c r="C23" s="195">
        <v>2</v>
      </c>
      <c r="D23" s="195">
        <v>42511</v>
      </c>
      <c r="E23" s="196" t="s">
        <v>1021</v>
      </c>
      <c r="F23" s="160">
        <v>6101977</v>
      </c>
      <c r="G23" s="160">
        <v>4169788</v>
      </c>
      <c r="H23" s="160">
        <f t="shared" si="0"/>
        <v>-1932189</v>
      </c>
      <c r="I23" s="160">
        <v>5083632</v>
      </c>
    </row>
    <row r="24" spans="1:9" ht="15" customHeight="1" outlineLevel="1">
      <c r="A24" s="195">
        <v>4</v>
      </c>
      <c r="B24" s="195">
        <v>2</v>
      </c>
      <c r="C24" s="195">
        <v>2</v>
      </c>
      <c r="D24" s="195">
        <v>42512</v>
      </c>
      <c r="E24" s="196" t="s">
        <v>956</v>
      </c>
      <c r="F24" s="160">
        <v>300000</v>
      </c>
      <c r="G24" s="160">
        <v>1685368</v>
      </c>
      <c r="H24" s="160">
        <f t="shared" si="0"/>
        <v>1385368</v>
      </c>
      <c r="I24" s="160">
        <v>1239369</v>
      </c>
    </row>
    <row r="25" spans="1:9" ht="15" customHeight="1" outlineLevel="1">
      <c r="A25" s="195">
        <v>4</v>
      </c>
      <c r="B25" s="195">
        <v>2</v>
      </c>
      <c r="C25" s="195">
        <v>2</v>
      </c>
      <c r="D25" s="195">
        <v>42513</v>
      </c>
      <c r="E25" s="196" t="s">
        <v>957</v>
      </c>
      <c r="F25" s="160">
        <v>20000</v>
      </c>
      <c r="G25" s="160">
        <v>12475</v>
      </c>
      <c r="H25" s="160">
        <f t="shared" si="0"/>
        <v>-7525</v>
      </c>
      <c r="I25" s="160">
        <v>10750</v>
      </c>
    </row>
    <row r="26" spans="1:9" ht="15" customHeight="1" outlineLevel="1">
      <c r="A26" s="195">
        <v>4</v>
      </c>
      <c r="B26" s="195">
        <v>2</v>
      </c>
      <c r="C26" s="195">
        <v>3</v>
      </c>
      <c r="D26" s="195">
        <v>43011</v>
      </c>
      <c r="E26" s="196" t="s">
        <v>180</v>
      </c>
      <c r="F26" s="160">
        <v>5185000</v>
      </c>
      <c r="G26" s="160">
        <v>5058733</v>
      </c>
      <c r="H26" s="160">
        <f t="shared" si="0"/>
        <v>-126267</v>
      </c>
      <c r="I26" s="160">
        <v>4907813</v>
      </c>
    </row>
    <row r="27" spans="1:9" ht="9" hidden="1" customHeight="1" outlineLevel="1">
      <c r="A27" s="195">
        <v>4</v>
      </c>
      <c r="B27" s="195">
        <v>2</v>
      </c>
      <c r="C27" s="195">
        <v>3</v>
      </c>
      <c r="D27" s="195">
        <v>43031</v>
      </c>
      <c r="E27" s="196" t="s">
        <v>181</v>
      </c>
      <c r="F27" s="160">
        <v>0</v>
      </c>
      <c r="G27" s="160">
        <v>0</v>
      </c>
      <c r="H27" s="160">
        <f t="shared" si="0"/>
        <v>0</v>
      </c>
      <c r="I27" s="160">
        <v>0</v>
      </c>
    </row>
    <row r="28" spans="1:9" ht="15" customHeight="1" outlineLevel="1">
      <c r="A28" s="195">
        <v>4</v>
      </c>
      <c r="B28" s="195">
        <v>2</v>
      </c>
      <c r="C28" s="195">
        <v>3</v>
      </c>
      <c r="D28" s="195">
        <v>43041</v>
      </c>
      <c r="E28" s="196" t="s">
        <v>182</v>
      </c>
      <c r="F28" s="160">
        <v>236000</v>
      </c>
      <c r="G28" s="160">
        <v>243068</v>
      </c>
      <c r="H28" s="160">
        <f t="shared" si="0"/>
        <v>7068</v>
      </c>
      <c r="I28" s="160">
        <v>276159</v>
      </c>
    </row>
    <row r="29" spans="1:9" ht="15" customHeight="1" outlineLevel="1">
      <c r="A29" s="195">
        <v>4</v>
      </c>
      <c r="B29" s="195">
        <v>2</v>
      </c>
      <c r="C29" s="195">
        <v>3</v>
      </c>
      <c r="D29" s="195">
        <v>43042</v>
      </c>
      <c r="E29" s="196" t="s">
        <v>728</v>
      </c>
      <c r="F29" s="160">
        <v>120000</v>
      </c>
      <c r="G29" s="160">
        <v>150175</v>
      </c>
      <c r="H29" s="160">
        <f t="shared" si="0"/>
        <v>30175</v>
      </c>
      <c r="I29" s="160">
        <v>91100</v>
      </c>
    </row>
    <row r="30" spans="1:9" ht="15" customHeight="1" outlineLevel="1">
      <c r="A30" s="195">
        <v>4</v>
      </c>
      <c r="B30" s="195">
        <v>2</v>
      </c>
      <c r="C30" s="195">
        <v>3</v>
      </c>
      <c r="D30" s="195">
        <v>43043</v>
      </c>
      <c r="E30" s="196" t="s">
        <v>729</v>
      </c>
      <c r="F30" s="160">
        <v>150000</v>
      </c>
      <c r="G30" s="160">
        <v>800719</v>
      </c>
      <c r="H30" s="160">
        <f t="shared" si="0"/>
        <v>650719</v>
      </c>
      <c r="I30" s="160">
        <v>299202</v>
      </c>
    </row>
    <row r="31" spans="1:9" ht="15" customHeight="1" outlineLevel="1">
      <c r="A31" s="195">
        <v>4</v>
      </c>
      <c r="B31" s="195">
        <v>2</v>
      </c>
      <c r="C31" s="195">
        <v>3</v>
      </c>
      <c r="D31" s="195">
        <v>43044</v>
      </c>
      <c r="E31" s="196" t="s">
        <v>730</v>
      </c>
      <c r="F31" s="160">
        <v>1300000</v>
      </c>
      <c r="G31" s="160">
        <v>1024233</v>
      </c>
      <c r="H31" s="160">
        <f t="shared" si="0"/>
        <v>-275767</v>
      </c>
      <c r="I31" s="160">
        <v>886627</v>
      </c>
    </row>
    <row r="32" spans="1:9" ht="15" customHeight="1" outlineLevel="1">
      <c r="A32" s="195">
        <v>4</v>
      </c>
      <c r="B32" s="195">
        <v>2</v>
      </c>
      <c r="C32" s="195">
        <v>3</v>
      </c>
      <c r="D32" s="195">
        <v>43045</v>
      </c>
      <c r="E32" s="196" t="s">
        <v>731</v>
      </c>
      <c r="F32" s="160">
        <v>390000</v>
      </c>
      <c r="G32" s="160">
        <v>757049</v>
      </c>
      <c r="H32" s="160">
        <f t="shared" si="0"/>
        <v>367049</v>
      </c>
      <c r="I32" s="160">
        <v>527147</v>
      </c>
    </row>
    <row r="33" spans="1:9" ht="15" customHeight="1" outlineLevel="1">
      <c r="A33" s="195">
        <v>4</v>
      </c>
      <c r="B33" s="195">
        <v>2</v>
      </c>
      <c r="C33" s="195">
        <v>3</v>
      </c>
      <c r="D33" s="195">
        <v>43046</v>
      </c>
      <c r="E33" s="196" t="s">
        <v>1022</v>
      </c>
      <c r="F33" s="160">
        <v>40343</v>
      </c>
      <c r="G33" s="160">
        <v>499505</v>
      </c>
      <c r="H33" s="160">
        <f t="shared" si="0"/>
        <v>459162</v>
      </c>
      <c r="I33" s="160">
        <v>101070</v>
      </c>
    </row>
    <row r="34" spans="1:9" ht="15" customHeight="1" outlineLevel="1">
      <c r="A34" s="195">
        <v>4</v>
      </c>
      <c r="B34" s="195">
        <v>2</v>
      </c>
      <c r="C34" s="195">
        <v>3</v>
      </c>
      <c r="D34" s="195">
        <v>43051</v>
      </c>
      <c r="E34" s="196" t="s">
        <v>85</v>
      </c>
      <c r="F34" s="160">
        <v>0</v>
      </c>
      <c r="G34" s="160">
        <v>0</v>
      </c>
      <c r="H34" s="160">
        <f t="shared" si="0"/>
        <v>0</v>
      </c>
      <c r="I34" s="160">
        <v>2210</v>
      </c>
    </row>
    <row r="35" spans="1:9" ht="15" customHeight="1" outlineLevel="1">
      <c r="A35" s="195">
        <v>4</v>
      </c>
      <c r="B35" s="195">
        <v>2</v>
      </c>
      <c r="C35" s="195">
        <v>3</v>
      </c>
      <c r="D35" s="195">
        <v>43052</v>
      </c>
      <c r="E35" s="196" t="s">
        <v>1023</v>
      </c>
      <c r="F35" s="160">
        <v>165000</v>
      </c>
      <c r="G35" s="160">
        <v>400380</v>
      </c>
      <c r="H35" s="160">
        <f t="shared" si="0"/>
        <v>235380</v>
      </c>
      <c r="I35" s="160">
        <v>275090</v>
      </c>
    </row>
    <row r="36" spans="1:9" ht="15" customHeight="1" outlineLevel="1">
      <c r="A36" s="195">
        <v>4</v>
      </c>
      <c r="B36" s="195">
        <v>2</v>
      </c>
      <c r="C36" s="195">
        <v>3</v>
      </c>
      <c r="D36" s="195">
        <v>43053</v>
      </c>
      <c r="E36" s="196" t="s">
        <v>1024</v>
      </c>
      <c r="F36" s="160">
        <v>1000</v>
      </c>
      <c r="G36" s="160">
        <v>2130</v>
      </c>
      <c r="H36" s="160">
        <f t="shared" si="0"/>
        <v>1130</v>
      </c>
      <c r="I36" s="160">
        <v>1380</v>
      </c>
    </row>
    <row r="37" spans="1:9" outlineLevel="1">
      <c r="A37" s="195">
        <v>4</v>
      </c>
      <c r="B37" s="195">
        <v>2</v>
      </c>
      <c r="C37" s="195">
        <v>3</v>
      </c>
      <c r="D37" s="195">
        <v>43054</v>
      </c>
      <c r="E37" s="196" t="s">
        <v>848</v>
      </c>
      <c r="F37" s="160">
        <v>175000</v>
      </c>
      <c r="G37" s="160">
        <v>129175</v>
      </c>
      <c r="H37" s="160">
        <f t="shared" si="0"/>
        <v>-45825</v>
      </c>
      <c r="I37" s="160">
        <v>209040</v>
      </c>
    </row>
    <row r="38" spans="1:9" outlineLevel="1">
      <c r="A38" s="195">
        <v>4</v>
      </c>
      <c r="B38" s="195">
        <v>2</v>
      </c>
      <c r="C38" s="195">
        <v>3</v>
      </c>
      <c r="D38" s="195">
        <v>43071</v>
      </c>
      <c r="E38" s="196" t="s">
        <v>183</v>
      </c>
      <c r="F38" s="160">
        <v>100000</v>
      </c>
      <c r="G38" s="160">
        <v>100000</v>
      </c>
      <c r="H38" s="160">
        <f t="shared" si="0"/>
        <v>0</v>
      </c>
      <c r="I38" s="160">
        <v>100000</v>
      </c>
    </row>
    <row r="39" spans="1:9" ht="15" customHeight="1" outlineLevel="1">
      <c r="A39" s="195">
        <v>4</v>
      </c>
      <c r="B39" s="195">
        <v>2</v>
      </c>
      <c r="C39" s="195">
        <v>3</v>
      </c>
      <c r="D39" s="195">
        <v>43081</v>
      </c>
      <c r="E39" s="196" t="s">
        <v>732</v>
      </c>
      <c r="F39" s="160">
        <v>450000</v>
      </c>
      <c r="G39" s="160">
        <v>400000</v>
      </c>
      <c r="H39" s="160">
        <f t="shared" si="0"/>
        <v>-50000</v>
      </c>
      <c r="I39" s="160">
        <v>550000</v>
      </c>
    </row>
    <row r="40" spans="1:9" ht="15" customHeight="1" outlineLevel="1">
      <c r="A40" s="195">
        <v>4</v>
      </c>
      <c r="B40" s="195">
        <v>2</v>
      </c>
      <c r="C40" s="195">
        <v>3</v>
      </c>
      <c r="D40" s="195">
        <v>43082</v>
      </c>
      <c r="E40" s="196" t="s">
        <v>1025</v>
      </c>
      <c r="F40" s="160">
        <v>40000</v>
      </c>
      <c r="G40" s="160">
        <v>25275</v>
      </c>
      <c r="H40" s="160">
        <f t="shared" si="0"/>
        <v>-14725</v>
      </c>
      <c r="I40" s="160">
        <v>28150</v>
      </c>
    </row>
    <row r="41" spans="1:9" ht="15" customHeight="1" outlineLevel="1">
      <c r="A41" s="195">
        <v>4</v>
      </c>
      <c r="B41" s="195">
        <v>2</v>
      </c>
      <c r="C41" s="195">
        <v>3</v>
      </c>
      <c r="D41" s="195">
        <v>43091</v>
      </c>
      <c r="E41" s="196" t="s">
        <v>958</v>
      </c>
      <c r="F41" s="160">
        <v>480000</v>
      </c>
      <c r="G41" s="160">
        <v>200000</v>
      </c>
      <c r="H41" s="160">
        <f t="shared" si="0"/>
        <v>-280000</v>
      </c>
      <c r="I41" s="160">
        <v>200000</v>
      </c>
    </row>
    <row r="42" spans="1:9" ht="15" customHeight="1" outlineLevel="1">
      <c r="A42" s="195">
        <v>4</v>
      </c>
      <c r="B42" s="195">
        <v>2</v>
      </c>
      <c r="C42" s="195">
        <v>3</v>
      </c>
      <c r="D42" s="195">
        <v>43092</v>
      </c>
      <c r="E42" s="196" t="s">
        <v>959</v>
      </c>
      <c r="F42" s="160">
        <v>56000</v>
      </c>
      <c r="G42" s="160">
        <v>49400</v>
      </c>
      <c r="H42" s="160">
        <f t="shared" si="0"/>
        <v>-6600</v>
      </c>
      <c r="I42" s="160">
        <v>40700</v>
      </c>
    </row>
    <row r="43" spans="1:9" ht="15" customHeight="1" outlineLevel="1">
      <c r="A43" s="195">
        <v>4</v>
      </c>
      <c r="B43" s="195">
        <v>2</v>
      </c>
      <c r="C43" s="195">
        <v>3</v>
      </c>
      <c r="D43" s="195">
        <v>43094</v>
      </c>
      <c r="E43" s="196" t="s">
        <v>960</v>
      </c>
      <c r="F43" s="160">
        <v>1000</v>
      </c>
      <c r="G43" s="160">
        <v>1520</v>
      </c>
      <c r="H43" s="160">
        <f t="shared" si="0"/>
        <v>520</v>
      </c>
      <c r="I43" s="160">
        <v>1460</v>
      </c>
    </row>
    <row r="44" spans="1:9" ht="15" customHeight="1" outlineLevel="1">
      <c r="A44" s="195">
        <v>4</v>
      </c>
      <c r="B44" s="195">
        <v>2</v>
      </c>
      <c r="C44" s="195">
        <v>3</v>
      </c>
      <c r="D44" s="195">
        <v>43096</v>
      </c>
      <c r="E44" s="196" t="s">
        <v>961</v>
      </c>
      <c r="F44" s="160">
        <v>50000</v>
      </c>
      <c r="G44" s="160">
        <v>175900</v>
      </c>
      <c r="H44" s="160">
        <f t="shared" si="0"/>
        <v>125900</v>
      </c>
      <c r="I44" s="160">
        <v>56100</v>
      </c>
    </row>
    <row r="45" spans="1:9" ht="15" customHeight="1" outlineLevel="1">
      <c r="A45" s="195">
        <v>4</v>
      </c>
      <c r="B45" s="195">
        <v>2</v>
      </c>
      <c r="C45" s="195">
        <v>3</v>
      </c>
      <c r="D45" s="195">
        <v>43097</v>
      </c>
      <c r="E45" s="196" t="s">
        <v>1026</v>
      </c>
      <c r="F45" s="160">
        <v>5000</v>
      </c>
      <c r="G45" s="160">
        <v>2500</v>
      </c>
      <c r="H45" s="160">
        <f t="shared" si="0"/>
        <v>-2500</v>
      </c>
      <c r="I45" s="160">
        <v>2000</v>
      </c>
    </row>
    <row r="46" spans="1:9" ht="15" customHeight="1" outlineLevel="1">
      <c r="A46" s="195">
        <v>4</v>
      </c>
      <c r="B46" s="195">
        <v>2</v>
      </c>
      <c r="C46" s="195">
        <v>3</v>
      </c>
      <c r="D46" s="195">
        <v>43098</v>
      </c>
      <c r="E46" s="196" t="s">
        <v>1161</v>
      </c>
      <c r="F46" s="160">
        <v>55000</v>
      </c>
      <c r="G46" s="160">
        <v>196420</v>
      </c>
      <c r="H46" s="160">
        <f t="shared" si="0"/>
        <v>141420</v>
      </c>
      <c r="I46" s="160">
        <v>124660</v>
      </c>
    </row>
    <row r="47" spans="1:9" ht="15" customHeight="1" outlineLevel="1">
      <c r="A47" s="195">
        <v>4</v>
      </c>
      <c r="B47" s="195">
        <v>2</v>
      </c>
      <c r="C47" s="195">
        <v>3</v>
      </c>
      <c r="D47" s="195">
        <v>44041</v>
      </c>
      <c r="E47" s="196" t="s">
        <v>608</v>
      </c>
      <c r="F47" s="160">
        <v>408000</v>
      </c>
      <c r="G47" s="160">
        <v>556993</v>
      </c>
      <c r="H47" s="160">
        <f t="shared" si="0"/>
        <v>148993</v>
      </c>
      <c r="I47" s="160">
        <v>310803</v>
      </c>
    </row>
    <row r="48" spans="1:9" ht="15" customHeight="1" outlineLevel="1">
      <c r="A48" s="195">
        <v>4</v>
      </c>
      <c r="B48" s="195">
        <v>2</v>
      </c>
      <c r="C48" s="195">
        <v>3</v>
      </c>
      <c r="D48" s="195">
        <v>44042</v>
      </c>
      <c r="E48" s="196" t="s">
        <v>609</v>
      </c>
      <c r="F48" s="160">
        <v>515000</v>
      </c>
      <c r="G48" s="160">
        <v>459750</v>
      </c>
      <c r="H48" s="160">
        <f t="shared" si="0"/>
        <v>-55250</v>
      </c>
      <c r="I48" s="160">
        <v>468360</v>
      </c>
    </row>
    <row r="49" spans="1:9" ht="15" customHeight="1" outlineLevel="1">
      <c r="A49" s="195">
        <v>4</v>
      </c>
      <c r="B49" s="195">
        <v>2</v>
      </c>
      <c r="C49" s="195">
        <v>3</v>
      </c>
      <c r="D49" s="195">
        <v>44043</v>
      </c>
      <c r="E49" s="196" t="s">
        <v>610</v>
      </c>
      <c r="F49" s="160">
        <v>1257000</v>
      </c>
      <c r="G49" s="160">
        <v>1191743</v>
      </c>
      <c r="H49" s="160">
        <f t="shared" si="0"/>
        <v>-65257</v>
      </c>
      <c r="I49" s="160">
        <v>1167749</v>
      </c>
    </row>
    <row r="50" spans="1:9" ht="15" customHeight="1" outlineLevel="1">
      <c r="A50" s="195">
        <v>4</v>
      </c>
      <c r="B50" s="195">
        <v>2</v>
      </c>
      <c r="C50" s="195">
        <v>3</v>
      </c>
      <c r="D50" s="195">
        <v>44044</v>
      </c>
      <c r="E50" s="196" t="s">
        <v>962</v>
      </c>
      <c r="F50" s="160">
        <v>20000</v>
      </c>
      <c r="G50" s="160">
        <v>27410</v>
      </c>
      <c r="H50" s="160">
        <f t="shared" si="0"/>
        <v>7410</v>
      </c>
      <c r="I50" s="160">
        <v>31060</v>
      </c>
    </row>
    <row r="51" spans="1:9" ht="15" customHeight="1" outlineLevel="1">
      <c r="A51" s="195">
        <v>4</v>
      </c>
      <c r="B51" s="195">
        <v>2</v>
      </c>
      <c r="C51" s="195">
        <v>3</v>
      </c>
      <c r="D51" s="195">
        <v>44045</v>
      </c>
      <c r="E51" s="196" t="s">
        <v>1027</v>
      </c>
      <c r="F51" s="160">
        <v>2000</v>
      </c>
      <c r="G51" s="160">
        <v>0</v>
      </c>
      <c r="H51" s="160">
        <f t="shared" si="0"/>
        <v>-2000</v>
      </c>
      <c r="I51" s="160">
        <v>410</v>
      </c>
    </row>
    <row r="52" spans="1:9" ht="15" customHeight="1" outlineLevel="1">
      <c r="A52" s="195">
        <v>4</v>
      </c>
      <c r="B52" s="195">
        <v>2</v>
      </c>
      <c r="C52" s="195">
        <v>3</v>
      </c>
      <c r="D52" s="195">
        <v>44046</v>
      </c>
      <c r="E52" s="196" t="s">
        <v>1028</v>
      </c>
      <c r="F52" s="160">
        <v>1300000</v>
      </c>
      <c r="G52" s="160">
        <v>97863</v>
      </c>
      <c r="H52" s="160">
        <f t="shared" si="0"/>
        <v>-1202137</v>
      </c>
      <c r="I52" s="160">
        <v>1384961</v>
      </c>
    </row>
    <row r="53" spans="1:9" ht="15" customHeight="1" outlineLevel="1">
      <c r="A53" s="195">
        <v>4</v>
      </c>
      <c r="B53" s="195">
        <v>2</v>
      </c>
      <c r="C53" s="195">
        <v>3</v>
      </c>
      <c r="D53" s="195">
        <v>44047</v>
      </c>
      <c r="E53" s="196" t="s">
        <v>1267</v>
      </c>
      <c r="F53" s="160">
        <v>13000</v>
      </c>
      <c r="G53" s="160">
        <v>12900</v>
      </c>
      <c r="H53" s="160">
        <f t="shared" si="0"/>
        <v>-100</v>
      </c>
      <c r="I53" s="160">
        <v>0</v>
      </c>
    </row>
    <row r="54" spans="1:9" ht="15" customHeight="1" outlineLevel="1">
      <c r="A54" s="195">
        <v>4</v>
      </c>
      <c r="B54" s="195">
        <v>2</v>
      </c>
      <c r="C54" s="195">
        <v>3</v>
      </c>
      <c r="D54" s="195">
        <v>44048</v>
      </c>
      <c r="E54" s="196" t="s">
        <v>1268</v>
      </c>
      <c r="F54" s="160">
        <v>0</v>
      </c>
      <c r="G54" s="160">
        <v>79205</v>
      </c>
      <c r="H54" s="160">
        <f t="shared" si="0"/>
        <v>79205</v>
      </c>
      <c r="I54" s="160">
        <v>0</v>
      </c>
    </row>
    <row r="55" spans="1:9" ht="15" customHeight="1" outlineLevel="1">
      <c r="A55" s="195">
        <v>4</v>
      </c>
      <c r="B55" s="195">
        <v>2</v>
      </c>
      <c r="C55" s="195">
        <v>3</v>
      </c>
      <c r="D55" s="195">
        <v>44061</v>
      </c>
      <c r="E55" s="196" t="s">
        <v>963</v>
      </c>
      <c r="F55" s="160">
        <v>35000</v>
      </c>
      <c r="G55" s="160">
        <v>226449</v>
      </c>
      <c r="H55" s="160">
        <f t="shared" si="0"/>
        <v>191449</v>
      </c>
      <c r="I55" s="160">
        <v>41896</v>
      </c>
    </row>
    <row r="56" spans="1:9" ht="15" customHeight="1" outlineLevel="1">
      <c r="A56" s="195">
        <v>4</v>
      </c>
      <c r="B56" s="195">
        <v>2</v>
      </c>
      <c r="C56" s="195">
        <v>3</v>
      </c>
      <c r="D56" s="195">
        <v>44062</v>
      </c>
      <c r="E56" s="196" t="s">
        <v>964</v>
      </c>
      <c r="F56" s="160">
        <v>10100</v>
      </c>
      <c r="G56" s="160">
        <v>3167</v>
      </c>
      <c r="H56" s="160">
        <f t="shared" si="0"/>
        <v>-6933</v>
      </c>
      <c r="I56" s="160">
        <v>6988</v>
      </c>
    </row>
    <row r="57" spans="1:9" ht="15" customHeight="1" outlineLevel="1">
      <c r="A57" s="195">
        <v>4</v>
      </c>
      <c r="B57" s="195">
        <v>2</v>
      </c>
      <c r="C57" s="195">
        <v>3</v>
      </c>
      <c r="D57" s="195">
        <v>44063</v>
      </c>
      <c r="E57" s="196" t="s">
        <v>965</v>
      </c>
      <c r="F57" s="160">
        <v>45000</v>
      </c>
      <c r="G57" s="160">
        <v>236081</v>
      </c>
      <c r="H57" s="160">
        <f t="shared" si="0"/>
        <v>191081</v>
      </c>
      <c r="I57" s="160">
        <v>38600</v>
      </c>
    </row>
    <row r="58" spans="1:9" s="105" customFormat="1" ht="15" customHeight="1" outlineLevel="1">
      <c r="A58" s="195">
        <v>4</v>
      </c>
      <c r="B58" s="195">
        <v>2</v>
      </c>
      <c r="C58" s="195">
        <v>3</v>
      </c>
      <c r="D58" s="195">
        <v>44064</v>
      </c>
      <c r="E58" s="196" t="s">
        <v>966</v>
      </c>
      <c r="F58" s="160">
        <v>815000</v>
      </c>
      <c r="G58" s="160">
        <v>682349</v>
      </c>
      <c r="H58" s="160">
        <f t="shared" si="0"/>
        <v>-132651</v>
      </c>
      <c r="I58" s="160">
        <v>407818</v>
      </c>
    </row>
    <row r="59" spans="1:9" s="105" customFormat="1" ht="15" customHeight="1" outlineLevel="1">
      <c r="A59" s="195">
        <v>4</v>
      </c>
      <c r="B59" s="195">
        <v>2</v>
      </c>
      <c r="C59" s="195">
        <v>4</v>
      </c>
      <c r="D59" s="195">
        <v>44011</v>
      </c>
      <c r="E59" s="196" t="s">
        <v>184</v>
      </c>
      <c r="F59" s="160">
        <v>5185000</v>
      </c>
      <c r="G59" s="160">
        <v>1160186</v>
      </c>
      <c r="H59" s="160">
        <f t="shared" si="0"/>
        <v>-4024814</v>
      </c>
      <c r="I59" s="160">
        <v>621031</v>
      </c>
    </row>
    <row r="60" spans="1:9" ht="15" customHeight="1" outlineLevel="1">
      <c r="A60" s="195">
        <v>4</v>
      </c>
      <c r="B60" s="195">
        <v>2</v>
      </c>
      <c r="C60" s="195">
        <v>4</v>
      </c>
      <c r="D60" s="195">
        <v>44012</v>
      </c>
      <c r="E60" s="196" t="s">
        <v>86</v>
      </c>
      <c r="F60" s="160">
        <v>7629171</v>
      </c>
      <c r="G60" s="160">
        <v>2180043</v>
      </c>
      <c r="H60" s="160">
        <f t="shared" si="0"/>
        <v>-5449128</v>
      </c>
      <c r="I60" s="160">
        <v>1452848</v>
      </c>
    </row>
    <row r="61" spans="1:9" ht="15" customHeight="1" outlineLevel="1">
      <c r="A61" s="195">
        <v>4</v>
      </c>
      <c r="B61" s="195">
        <v>2</v>
      </c>
      <c r="C61" s="195">
        <v>4</v>
      </c>
      <c r="D61" s="195">
        <v>44013</v>
      </c>
      <c r="E61" s="196" t="s">
        <v>185</v>
      </c>
      <c r="F61" s="160">
        <v>16498785</v>
      </c>
      <c r="G61" s="160">
        <v>9821798</v>
      </c>
      <c r="H61" s="160">
        <f t="shared" si="0"/>
        <v>-6676987</v>
      </c>
      <c r="I61" s="160">
        <v>4448907</v>
      </c>
    </row>
    <row r="62" spans="1:9" ht="15" customHeight="1" outlineLevel="1">
      <c r="A62" s="195">
        <v>4</v>
      </c>
      <c r="B62" s="195">
        <v>2</v>
      </c>
      <c r="C62" s="195">
        <v>4</v>
      </c>
      <c r="D62" s="195">
        <v>44015</v>
      </c>
      <c r="E62" s="196" t="s">
        <v>849</v>
      </c>
      <c r="F62" s="160">
        <v>2300000</v>
      </c>
      <c r="G62" s="160">
        <v>2682279</v>
      </c>
      <c r="H62" s="160">
        <f t="shared" si="0"/>
        <v>382279</v>
      </c>
      <c r="I62" s="160">
        <v>2138821</v>
      </c>
    </row>
    <row r="63" spans="1:9" ht="15" customHeight="1" outlineLevel="1">
      <c r="A63" s="195">
        <v>4</v>
      </c>
      <c r="B63" s="195">
        <v>2</v>
      </c>
      <c r="C63" s="195">
        <v>4</v>
      </c>
      <c r="D63" s="195">
        <v>44016</v>
      </c>
      <c r="E63" s="196" t="s">
        <v>850</v>
      </c>
      <c r="F63" s="160">
        <v>248000</v>
      </c>
      <c r="G63" s="160">
        <v>369335</v>
      </c>
      <c r="H63" s="160">
        <f t="shared" si="0"/>
        <v>121335</v>
      </c>
      <c r="I63" s="160">
        <v>334950</v>
      </c>
    </row>
    <row r="64" spans="1:9" ht="15" customHeight="1" outlineLevel="1">
      <c r="A64" s="195">
        <v>4</v>
      </c>
      <c r="B64" s="195">
        <v>2</v>
      </c>
      <c r="C64" s="195">
        <v>4</v>
      </c>
      <c r="D64" s="195">
        <v>44017</v>
      </c>
      <c r="E64" s="196" t="s">
        <v>1029</v>
      </c>
      <c r="F64" s="160">
        <v>36000</v>
      </c>
      <c r="G64" s="160">
        <v>109657</v>
      </c>
      <c r="H64" s="160">
        <f t="shared" si="0"/>
        <v>73657</v>
      </c>
      <c r="I64" s="160">
        <v>40540</v>
      </c>
    </row>
    <row r="65" spans="1:9" ht="15" customHeight="1" outlineLevel="1">
      <c r="A65" s="195">
        <v>4</v>
      </c>
      <c r="B65" s="195">
        <v>2</v>
      </c>
      <c r="C65" s="195">
        <v>4</v>
      </c>
      <c r="D65" s="195">
        <v>44018</v>
      </c>
      <c r="E65" s="196" t="s">
        <v>1269</v>
      </c>
      <c r="F65" s="160">
        <v>500</v>
      </c>
      <c r="G65" s="160">
        <v>500</v>
      </c>
      <c r="H65" s="160">
        <f t="shared" si="0"/>
        <v>0</v>
      </c>
      <c r="I65" s="160">
        <v>0</v>
      </c>
    </row>
    <row r="66" spans="1:9" ht="15" customHeight="1" outlineLevel="1">
      <c r="A66" s="195">
        <v>4</v>
      </c>
      <c r="B66" s="195">
        <v>2</v>
      </c>
      <c r="C66" s="195">
        <v>4</v>
      </c>
      <c r="D66" s="195">
        <v>44021</v>
      </c>
      <c r="E66" s="196" t="s">
        <v>851</v>
      </c>
      <c r="F66" s="160">
        <v>25668000</v>
      </c>
      <c r="G66" s="160">
        <v>24576104</v>
      </c>
      <c r="H66" s="160">
        <f t="shared" si="0"/>
        <v>-1091896</v>
      </c>
      <c r="I66" s="160">
        <v>15156902</v>
      </c>
    </row>
    <row r="67" spans="1:9" ht="15" customHeight="1" outlineLevel="1">
      <c r="A67" s="195">
        <v>4</v>
      </c>
      <c r="B67" s="195">
        <v>2</v>
      </c>
      <c r="C67" s="195">
        <v>4</v>
      </c>
      <c r="D67" s="195">
        <v>44022</v>
      </c>
      <c r="E67" s="196" t="s">
        <v>1162</v>
      </c>
      <c r="F67" s="160">
        <v>1000</v>
      </c>
      <c r="G67" s="160">
        <v>100</v>
      </c>
      <c r="H67" s="160">
        <f t="shared" si="0"/>
        <v>-900</v>
      </c>
      <c r="I67" s="160">
        <v>160</v>
      </c>
    </row>
    <row r="68" spans="1:9" ht="15" customHeight="1" outlineLevel="1">
      <c r="A68" s="195">
        <v>4</v>
      </c>
      <c r="B68" s="195">
        <v>2</v>
      </c>
      <c r="C68" s="195">
        <v>4</v>
      </c>
      <c r="D68" s="195">
        <v>44023</v>
      </c>
      <c r="E68" s="196" t="s">
        <v>852</v>
      </c>
      <c r="F68" s="160">
        <v>6000</v>
      </c>
      <c r="G68" s="160">
        <v>3945</v>
      </c>
      <c r="H68" s="160">
        <f t="shared" si="0"/>
        <v>-2055</v>
      </c>
      <c r="I68" s="160">
        <v>3765</v>
      </c>
    </row>
    <row r="69" spans="1:9" ht="15" customHeight="1" outlineLevel="1">
      <c r="A69" s="195">
        <v>4</v>
      </c>
      <c r="B69" s="195">
        <v>2</v>
      </c>
      <c r="C69" s="195">
        <v>4</v>
      </c>
      <c r="D69" s="195">
        <v>44024</v>
      </c>
      <c r="E69" s="196" t="s">
        <v>853</v>
      </c>
      <c r="F69" s="160">
        <v>700</v>
      </c>
      <c r="G69" s="160">
        <v>520</v>
      </c>
      <c r="H69" s="160">
        <f t="shared" si="0"/>
        <v>-180</v>
      </c>
      <c r="I69" s="160">
        <v>0</v>
      </c>
    </row>
    <row r="70" spans="1:9" ht="15" customHeight="1" outlineLevel="1">
      <c r="A70" s="195">
        <v>4</v>
      </c>
      <c r="B70" s="195">
        <v>2</v>
      </c>
      <c r="C70" s="195">
        <v>4</v>
      </c>
      <c r="D70" s="195">
        <v>44025</v>
      </c>
      <c r="E70" s="196" t="s">
        <v>854</v>
      </c>
      <c r="F70" s="160">
        <v>40000</v>
      </c>
      <c r="G70" s="160">
        <v>10408</v>
      </c>
      <c r="H70" s="160">
        <f t="shared" si="0"/>
        <v>-29592</v>
      </c>
      <c r="I70" s="160">
        <v>6895</v>
      </c>
    </row>
    <row r="71" spans="1:9" ht="15" customHeight="1" outlineLevel="1">
      <c r="A71" s="195">
        <v>4</v>
      </c>
      <c r="B71" s="195">
        <v>2</v>
      </c>
      <c r="C71" s="195">
        <v>4</v>
      </c>
      <c r="D71" s="195">
        <v>44026</v>
      </c>
      <c r="E71" s="196" t="s">
        <v>855</v>
      </c>
      <c r="F71" s="160">
        <v>15000</v>
      </c>
      <c r="G71" s="160">
        <v>9344</v>
      </c>
      <c r="H71" s="160">
        <f t="shared" si="0"/>
        <v>-5656</v>
      </c>
      <c r="I71" s="160">
        <v>8396</v>
      </c>
    </row>
    <row r="72" spans="1:9" ht="15" customHeight="1" outlineLevel="1">
      <c r="A72" s="195">
        <v>4</v>
      </c>
      <c r="B72" s="195">
        <v>2</v>
      </c>
      <c r="C72" s="195">
        <v>4</v>
      </c>
      <c r="D72" s="195">
        <v>44033</v>
      </c>
      <c r="E72" s="196" t="s">
        <v>856</v>
      </c>
      <c r="F72" s="160">
        <v>215818</v>
      </c>
      <c r="G72" s="160">
        <v>166703</v>
      </c>
      <c r="H72" s="160">
        <f t="shared" si="0"/>
        <v>-49115</v>
      </c>
      <c r="I72" s="160">
        <v>126806</v>
      </c>
    </row>
    <row r="73" spans="1:9" ht="15" customHeight="1" outlineLevel="1">
      <c r="A73" s="195">
        <v>4</v>
      </c>
      <c r="B73" s="195">
        <v>2</v>
      </c>
      <c r="C73" s="195">
        <v>4</v>
      </c>
      <c r="D73" s="195">
        <v>44051</v>
      </c>
      <c r="E73" s="196" t="s">
        <v>87</v>
      </c>
      <c r="F73" s="160">
        <v>110000</v>
      </c>
      <c r="G73" s="160">
        <v>146094</v>
      </c>
      <c r="H73" s="160">
        <f t="shared" ref="H73:H138" si="1">G73-F73</f>
        <v>36094</v>
      </c>
      <c r="I73" s="160">
        <v>133180</v>
      </c>
    </row>
    <row r="74" spans="1:9" ht="15" customHeight="1" outlineLevel="1">
      <c r="A74" s="195">
        <v>4</v>
      </c>
      <c r="B74" s="195">
        <v>2</v>
      </c>
      <c r="C74" s="195">
        <v>4</v>
      </c>
      <c r="D74" s="195">
        <v>44052</v>
      </c>
      <c r="E74" s="196" t="s">
        <v>88</v>
      </c>
      <c r="F74" s="160">
        <v>13812400</v>
      </c>
      <c r="G74" s="160">
        <v>17915969</v>
      </c>
      <c r="H74" s="160">
        <f t="shared" si="1"/>
        <v>4103569</v>
      </c>
      <c r="I74" s="160">
        <v>12101284</v>
      </c>
    </row>
    <row r="75" spans="1:9" ht="15" customHeight="1" outlineLevel="1">
      <c r="A75" s="195">
        <v>4</v>
      </c>
      <c r="B75" s="195">
        <v>2</v>
      </c>
      <c r="C75" s="195">
        <v>4</v>
      </c>
      <c r="D75" s="195">
        <v>44071</v>
      </c>
      <c r="E75" s="196" t="s">
        <v>89</v>
      </c>
      <c r="F75" s="160">
        <v>59434943</v>
      </c>
      <c r="G75" s="160">
        <v>17359596</v>
      </c>
      <c r="H75" s="160">
        <f t="shared" si="1"/>
        <v>-42075347</v>
      </c>
      <c r="I75" s="160">
        <v>17433053</v>
      </c>
    </row>
    <row r="76" spans="1:9" ht="15" customHeight="1" outlineLevel="1">
      <c r="A76" s="195">
        <v>4</v>
      </c>
      <c r="B76" s="195">
        <v>2</v>
      </c>
      <c r="C76" s="195">
        <v>4</v>
      </c>
      <c r="D76" s="195">
        <v>44072</v>
      </c>
      <c r="E76" s="196" t="s">
        <v>90</v>
      </c>
      <c r="F76" s="160">
        <v>7737793</v>
      </c>
      <c r="G76" s="160">
        <v>4397799</v>
      </c>
      <c r="H76" s="160">
        <f t="shared" si="1"/>
        <v>-3339994</v>
      </c>
      <c r="I76" s="160">
        <v>4099716</v>
      </c>
    </row>
    <row r="77" spans="1:9" ht="15" customHeight="1" outlineLevel="1">
      <c r="A77" s="195">
        <v>4</v>
      </c>
      <c r="B77" s="195">
        <v>2</v>
      </c>
      <c r="C77" s="195">
        <v>4</v>
      </c>
      <c r="D77" s="195">
        <v>44073</v>
      </c>
      <c r="E77" s="196" t="s">
        <v>1163</v>
      </c>
      <c r="F77" s="160">
        <v>11182347</v>
      </c>
      <c r="G77" s="160">
        <v>1036724</v>
      </c>
      <c r="H77" s="160">
        <f t="shared" si="1"/>
        <v>-10145623</v>
      </c>
      <c r="I77" s="160">
        <v>856067</v>
      </c>
    </row>
    <row r="78" spans="1:9" ht="15" customHeight="1" outlineLevel="1">
      <c r="A78" s="195">
        <v>4</v>
      </c>
      <c r="B78" s="195">
        <v>2</v>
      </c>
      <c r="C78" s="195">
        <v>4</v>
      </c>
      <c r="D78" s="195">
        <v>44091</v>
      </c>
      <c r="E78" s="196" t="s">
        <v>91</v>
      </c>
      <c r="F78" s="160">
        <v>9007000</v>
      </c>
      <c r="G78" s="160">
        <v>9065819</v>
      </c>
      <c r="H78" s="160">
        <f t="shared" si="1"/>
        <v>58819</v>
      </c>
      <c r="I78" s="160">
        <v>8553133</v>
      </c>
    </row>
    <row r="79" spans="1:9" ht="15" customHeight="1" outlineLevel="1">
      <c r="A79" s="195">
        <v>4</v>
      </c>
      <c r="B79" s="195">
        <v>2</v>
      </c>
      <c r="C79" s="195">
        <v>4</v>
      </c>
      <c r="D79" s="195">
        <v>44092</v>
      </c>
      <c r="E79" s="196" t="s">
        <v>92</v>
      </c>
      <c r="F79" s="160">
        <v>1300000</v>
      </c>
      <c r="G79" s="160">
        <v>1242805</v>
      </c>
      <c r="H79" s="160">
        <f t="shared" si="1"/>
        <v>-57195</v>
      </c>
      <c r="I79" s="160">
        <v>1008241</v>
      </c>
    </row>
    <row r="80" spans="1:9" ht="15" customHeight="1" outlineLevel="1">
      <c r="A80" s="195">
        <v>4</v>
      </c>
      <c r="B80" s="195">
        <v>2</v>
      </c>
      <c r="C80" s="195">
        <v>4</v>
      </c>
      <c r="D80" s="195">
        <v>44093</v>
      </c>
      <c r="E80" s="196" t="s">
        <v>186</v>
      </c>
      <c r="F80" s="160">
        <v>3894562</v>
      </c>
      <c r="G80" s="160">
        <v>3212938</v>
      </c>
      <c r="H80" s="160">
        <f t="shared" si="1"/>
        <v>-681624</v>
      </c>
      <c r="I80" s="160">
        <v>2904471</v>
      </c>
    </row>
    <row r="81" spans="1:9" ht="15" hidden="1" customHeight="1" outlineLevel="1">
      <c r="A81" s="195">
        <v>4</v>
      </c>
      <c r="B81" s="195">
        <v>2</v>
      </c>
      <c r="C81" s="195">
        <v>4</v>
      </c>
      <c r="D81" s="195">
        <v>44094</v>
      </c>
      <c r="E81" s="196" t="s">
        <v>733</v>
      </c>
      <c r="F81" s="160">
        <v>0</v>
      </c>
      <c r="G81" s="160">
        <v>0</v>
      </c>
      <c r="H81" s="160">
        <f t="shared" si="1"/>
        <v>0</v>
      </c>
      <c r="I81" s="160">
        <v>0</v>
      </c>
    </row>
    <row r="82" spans="1:9" ht="15" customHeight="1" outlineLevel="1">
      <c r="A82" s="195">
        <v>4</v>
      </c>
      <c r="B82" s="195">
        <v>2</v>
      </c>
      <c r="C82" s="195">
        <v>4</v>
      </c>
      <c r="D82" s="195">
        <v>44131</v>
      </c>
      <c r="E82" s="196" t="s">
        <v>93</v>
      </c>
      <c r="F82" s="160">
        <v>1200000</v>
      </c>
      <c r="G82" s="160">
        <v>1615178</v>
      </c>
      <c r="H82" s="160">
        <f t="shared" si="1"/>
        <v>415178</v>
      </c>
      <c r="I82" s="160">
        <v>1030319</v>
      </c>
    </row>
    <row r="83" spans="1:9" ht="15" customHeight="1" outlineLevel="1">
      <c r="A83" s="195">
        <v>4</v>
      </c>
      <c r="B83" s="195">
        <v>2</v>
      </c>
      <c r="C83" s="195">
        <v>4</v>
      </c>
      <c r="D83" s="195">
        <v>44151</v>
      </c>
      <c r="E83" s="196" t="s">
        <v>187</v>
      </c>
      <c r="F83" s="160">
        <v>10000</v>
      </c>
      <c r="G83" s="160">
        <v>22580</v>
      </c>
      <c r="H83" s="160">
        <f t="shared" si="1"/>
        <v>12580</v>
      </c>
      <c r="I83" s="160">
        <v>9434</v>
      </c>
    </row>
    <row r="84" spans="1:9" ht="15" customHeight="1" outlineLevel="1">
      <c r="A84" s="195">
        <v>4</v>
      </c>
      <c r="B84" s="195">
        <v>2</v>
      </c>
      <c r="C84" s="195">
        <v>4</v>
      </c>
      <c r="D84" s="195">
        <v>44152</v>
      </c>
      <c r="E84" s="196" t="s">
        <v>188</v>
      </c>
      <c r="F84" s="160">
        <v>8400000</v>
      </c>
      <c r="G84" s="160">
        <v>9510480</v>
      </c>
      <c r="H84" s="160">
        <f t="shared" si="1"/>
        <v>1110480</v>
      </c>
      <c r="I84" s="160">
        <v>7576236</v>
      </c>
    </row>
    <row r="85" spans="1:9" ht="15" customHeight="1" outlineLevel="1">
      <c r="A85" s="195">
        <v>4</v>
      </c>
      <c r="B85" s="195">
        <v>2</v>
      </c>
      <c r="C85" s="195">
        <v>4</v>
      </c>
      <c r="D85" s="195">
        <v>44153</v>
      </c>
      <c r="E85" s="196" t="s">
        <v>189</v>
      </c>
      <c r="F85" s="160">
        <v>5180000</v>
      </c>
      <c r="G85" s="160">
        <v>4237017</v>
      </c>
      <c r="H85" s="160">
        <f t="shared" si="1"/>
        <v>-942983</v>
      </c>
      <c r="I85" s="160">
        <v>4627881</v>
      </c>
    </row>
    <row r="86" spans="1:9" ht="15" customHeight="1" outlineLevel="1">
      <c r="A86" s="195">
        <v>4</v>
      </c>
      <c r="B86" s="195">
        <v>2</v>
      </c>
      <c r="C86" s="195">
        <v>4</v>
      </c>
      <c r="D86" s="195">
        <v>44171</v>
      </c>
      <c r="E86" s="196" t="s">
        <v>611</v>
      </c>
      <c r="F86" s="160">
        <v>1640000</v>
      </c>
      <c r="G86" s="160">
        <v>836478</v>
      </c>
      <c r="H86" s="160">
        <f t="shared" si="1"/>
        <v>-803522</v>
      </c>
      <c r="I86" s="160">
        <v>32945</v>
      </c>
    </row>
    <row r="87" spans="1:9" ht="15" customHeight="1" outlineLevel="1">
      <c r="A87" s="195">
        <v>4</v>
      </c>
      <c r="B87" s="195">
        <v>2</v>
      </c>
      <c r="C87" s="195">
        <v>4</v>
      </c>
      <c r="D87" s="195">
        <v>44172</v>
      </c>
      <c r="E87" s="196" t="s">
        <v>190</v>
      </c>
      <c r="F87" s="160">
        <v>450500</v>
      </c>
      <c r="G87" s="160">
        <v>264164</v>
      </c>
      <c r="H87" s="160">
        <f t="shared" si="1"/>
        <v>-186336</v>
      </c>
      <c r="I87" s="160">
        <v>256679</v>
      </c>
    </row>
    <row r="88" spans="1:9" ht="15" customHeight="1" outlineLevel="1">
      <c r="A88" s="195">
        <v>4</v>
      </c>
      <c r="B88" s="195">
        <v>2</v>
      </c>
      <c r="C88" s="195">
        <v>4</v>
      </c>
      <c r="D88" s="195">
        <v>44173</v>
      </c>
      <c r="E88" s="196" t="s">
        <v>857</v>
      </c>
      <c r="F88" s="160">
        <v>500000</v>
      </c>
      <c r="G88" s="160">
        <v>438077</v>
      </c>
      <c r="H88" s="160">
        <f t="shared" si="1"/>
        <v>-61923</v>
      </c>
      <c r="I88" s="160">
        <v>269801</v>
      </c>
    </row>
    <row r="89" spans="1:9" ht="15" customHeight="1" outlineLevel="1">
      <c r="A89" s="195">
        <v>4</v>
      </c>
      <c r="B89" s="195">
        <v>2</v>
      </c>
      <c r="C89" s="195">
        <v>4</v>
      </c>
      <c r="D89" s="195">
        <v>44181</v>
      </c>
      <c r="E89" s="196" t="s">
        <v>734</v>
      </c>
      <c r="F89" s="160">
        <v>50000</v>
      </c>
      <c r="G89" s="160">
        <v>45030</v>
      </c>
      <c r="H89" s="160">
        <f t="shared" si="1"/>
        <v>-4970</v>
      </c>
      <c r="I89" s="160">
        <v>44900</v>
      </c>
    </row>
    <row r="90" spans="1:9" ht="15" customHeight="1" outlineLevel="1">
      <c r="A90" s="195">
        <v>4</v>
      </c>
      <c r="B90" s="195">
        <v>2</v>
      </c>
      <c r="C90" s="195">
        <v>4</v>
      </c>
      <c r="D90" s="195">
        <v>44182</v>
      </c>
      <c r="E90" s="196" t="s">
        <v>735</v>
      </c>
      <c r="F90" s="160">
        <v>200000</v>
      </c>
      <c r="G90" s="160">
        <v>205700</v>
      </c>
      <c r="H90" s="160">
        <f t="shared" si="1"/>
        <v>5700</v>
      </c>
      <c r="I90" s="160">
        <v>185550</v>
      </c>
    </row>
    <row r="91" spans="1:9" ht="15" customHeight="1" outlineLevel="1">
      <c r="A91" s="195">
        <v>4</v>
      </c>
      <c r="B91" s="195">
        <v>2</v>
      </c>
      <c r="C91" s="195">
        <v>4</v>
      </c>
      <c r="D91" s="195">
        <v>44183</v>
      </c>
      <c r="E91" s="196" t="s">
        <v>736</v>
      </c>
      <c r="F91" s="160">
        <v>3700000</v>
      </c>
      <c r="G91" s="160">
        <v>1517489</v>
      </c>
      <c r="H91" s="160">
        <f t="shared" si="1"/>
        <v>-2182511</v>
      </c>
      <c r="I91" s="160">
        <v>2393056</v>
      </c>
    </row>
    <row r="92" spans="1:9" ht="15" customHeight="1" outlineLevel="1">
      <c r="A92" s="195">
        <v>4</v>
      </c>
      <c r="B92" s="195">
        <v>2</v>
      </c>
      <c r="C92" s="195">
        <v>4</v>
      </c>
      <c r="D92" s="195">
        <v>44184</v>
      </c>
      <c r="E92" s="196" t="s">
        <v>858</v>
      </c>
      <c r="F92" s="160">
        <v>2402000</v>
      </c>
      <c r="G92" s="160">
        <v>4036297</v>
      </c>
      <c r="H92" s="160">
        <f t="shared" si="1"/>
        <v>1634297</v>
      </c>
      <c r="I92" s="160">
        <v>4056398</v>
      </c>
    </row>
    <row r="93" spans="1:9" ht="15" customHeight="1" outlineLevel="1">
      <c r="A93" s="195">
        <v>4</v>
      </c>
      <c r="B93" s="195">
        <v>2</v>
      </c>
      <c r="C93" s="195">
        <v>4</v>
      </c>
      <c r="D93" s="195">
        <v>44186</v>
      </c>
      <c r="E93" s="196" t="s">
        <v>1270</v>
      </c>
      <c r="F93" s="160">
        <v>0</v>
      </c>
      <c r="G93" s="160">
        <v>130</v>
      </c>
      <c r="H93" s="160">
        <f t="shared" si="1"/>
        <v>130</v>
      </c>
      <c r="I93" s="160">
        <v>0</v>
      </c>
    </row>
    <row r="94" spans="1:9" ht="15" customHeight="1" outlineLevel="1">
      <c r="A94" s="195">
        <v>4</v>
      </c>
      <c r="B94" s="195">
        <v>2</v>
      </c>
      <c r="C94" s="195">
        <v>4</v>
      </c>
      <c r="D94" s="195">
        <v>44188</v>
      </c>
      <c r="E94" s="196" t="s">
        <v>1271</v>
      </c>
      <c r="F94" s="160">
        <v>0</v>
      </c>
      <c r="G94" s="160">
        <v>250</v>
      </c>
      <c r="H94" s="160">
        <f t="shared" si="1"/>
        <v>250</v>
      </c>
      <c r="I94" s="160">
        <v>0</v>
      </c>
    </row>
    <row r="95" spans="1:9" ht="15" customHeight="1" outlineLevel="1">
      <c r="A95" s="195">
        <v>4</v>
      </c>
      <c r="B95" s="195">
        <v>2</v>
      </c>
      <c r="C95" s="195">
        <v>4</v>
      </c>
      <c r="D95" s="195">
        <v>44191</v>
      </c>
      <c r="E95" s="196" t="s">
        <v>94</v>
      </c>
      <c r="F95" s="160">
        <v>580999</v>
      </c>
      <c r="G95" s="160">
        <v>623841</v>
      </c>
      <c r="H95" s="160">
        <f t="shared" si="1"/>
        <v>42842</v>
      </c>
      <c r="I95" s="160">
        <v>581758</v>
      </c>
    </row>
    <row r="96" spans="1:9" ht="15" customHeight="1" outlineLevel="1">
      <c r="A96" s="195">
        <v>4</v>
      </c>
      <c r="B96" s="195">
        <v>2</v>
      </c>
      <c r="C96" s="195">
        <v>4</v>
      </c>
      <c r="D96" s="195">
        <v>44211</v>
      </c>
      <c r="E96" s="196" t="s">
        <v>95</v>
      </c>
      <c r="F96" s="160">
        <v>558501</v>
      </c>
      <c r="G96" s="160">
        <v>307073</v>
      </c>
      <c r="H96" s="160">
        <f t="shared" si="1"/>
        <v>-251428</v>
      </c>
      <c r="I96" s="160">
        <v>334041</v>
      </c>
    </row>
    <row r="97" spans="1:9" ht="15" customHeight="1" outlineLevel="1">
      <c r="A97" s="195">
        <v>4</v>
      </c>
      <c r="B97" s="195">
        <v>2</v>
      </c>
      <c r="C97" s="195">
        <v>4</v>
      </c>
      <c r="D97" s="195">
        <v>44212</v>
      </c>
      <c r="E97" s="196" t="s">
        <v>191</v>
      </c>
      <c r="F97" s="160">
        <v>50000</v>
      </c>
      <c r="G97" s="160">
        <v>33900</v>
      </c>
      <c r="H97" s="160">
        <f t="shared" si="1"/>
        <v>-16100</v>
      </c>
      <c r="I97" s="160">
        <v>52000</v>
      </c>
    </row>
    <row r="98" spans="1:9" ht="15" customHeight="1" outlineLevel="1">
      <c r="A98" s="195">
        <v>4</v>
      </c>
      <c r="B98" s="195">
        <v>2</v>
      </c>
      <c r="C98" s="195">
        <v>4</v>
      </c>
      <c r="D98" s="195">
        <v>44904</v>
      </c>
      <c r="E98" s="196" t="s">
        <v>192</v>
      </c>
      <c r="F98" s="160">
        <v>369517</v>
      </c>
      <c r="G98" s="160">
        <v>21895</v>
      </c>
      <c r="H98" s="160">
        <f t="shared" si="1"/>
        <v>-347622</v>
      </c>
      <c r="I98" s="160">
        <v>202860</v>
      </c>
    </row>
    <row r="99" spans="1:9" ht="15" customHeight="1" outlineLevel="1">
      <c r="A99" s="195">
        <v>4</v>
      </c>
      <c r="B99" s="195">
        <v>2</v>
      </c>
      <c r="C99" s="195">
        <v>4</v>
      </c>
      <c r="D99" s="195">
        <v>44905</v>
      </c>
      <c r="E99" s="196" t="s">
        <v>193</v>
      </c>
      <c r="F99" s="160">
        <v>300100</v>
      </c>
      <c r="G99" s="160">
        <v>272845</v>
      </c>
      <c r="H99" s="160">
        <f t="shared" si="1"/>
        <v>-27255</v>
      </c>
      <c r="I99" s="160">
        <v>279575</v>
      </c>
    </row>
    <row r="100" spans="1:9" ht="15" customHeight="1" outlineLevel="1">
      <c r="A100" s="195">
        <v>4</v>
      </c>
      <c r="B100" s="195">
        <v>2</v>
      </c>
      <c r="C100" s="195">
        <v>4</v>
      </c>
      <c r="D100" s="195">
        <v>44908</v>
      </c>
      <c r="E100" s="196" t="s">
        <v>96</v>
      </c>
      <c r="F100" s="160">
        <v>533460</v>
      </c>
      <c r="G100" s="160">
        <v>269406</v>
      </c>
      <c r="H100" s="160">
        <f t="shared" si="1"/>
        <v>-264054</v>
      </c>
      <c r="I100" s="160">
        <v>198877</v>
      </c>
    </row>
    <row r="101" spans="1:9" ht="15" customHeight="1" outlineLevel="1">
      <c r="A101" s="195">
        <v>4</v>
      </c>
      <c r="B101" s="195">
        <v>2</v>
      </c>
      <c r="C101" s="195">
        <v>5</v>
      </c>
      <c r="D101" s="195">
        <v>42101</v>
      </c>
      <c r="E101" s="196" t="s">
        <v>967</v>
      </c>
      <c r="F101" s="160">
        <v>2200000</v>
      </c>
      <c r="G101" s="160">
        <v>2061470</v>
      </c>
      <c r="H101" s="160">
        <f t="shared" si="1"/>
        <v>-138530</v>
      </c>
      <c r="I101" s="160">
        <v>1975543</v>
      </c>
    </row>
    <row r="102" spans="1:9" ht="15" customHeight="1" outlineLevel="1">
      <c r="A102" s="195">
        <v>4</v>
      </c>
      <c r="B102" s="195">
        <v>2</v>
      </c>
      <c r="C102" s="195">
        <v>5</v>
      </c>
      <c r="D102" s="195">
        <v>42102</v>
      </c>
      <c r="E102" s="196" t="s">
        <v>968</v>
      </c>
      <c r="F102" s="160">
        <v>1600000</v>
      </c>
      <c r="G102" s="160">
        <v>1568344</v>
      </c>
      <c r="H102" s="160">
        <f t="shared" si="1"/>
        <v>-31656</v>
      </c>
      <c r="I102" s="160">
        <v>1326769</v>
      </c>
    </row>
    <row r="103" spans="1:9" ht="15" customHeight="1" outlineLevel="1">
      <c r="A103" s="195">
        <v>4</v>
      </c>
      <c r="B103" s="195">
        <v>2</v>
      </c>
      <c r="C103" s="195">
        <v>5</v>
      </c>
      <c r="D103" s="195">
        <v>42103</v>
      </c>
      <c r="E103" s="196" t="s">
        <v>969</v>
      </c>
      <c r="F103" s="160">
        <v>3300000</v>
      </c>
      <c r="G103" s="160">
        <v>3232552</v>
      </c>
      <c r="H103" s="160">
        <f t="shared" si="1"/>
        <v>-67448</v>
      </c>
      <c r="I103" s="160">
        <v>1477264</v>
      </c>
    </row>
    <row r="104" spans="1:9" ht="14.25" customHeight="1" outlineLevel="1">
      <c r="A104" s="195">
        <v>4</v>
      </c>
      <c r="B104" s="195">
        <v>2</v>
      </c>
      <c r="C104" s="195">
        <v>5</v>
      </c>
      <c r="D104" s="195">
        <v>42111</v>
      </c>
      <c r="E104" s="196" t="s">
        <v>970</v>
      </c>
      <c r="F104" s="160">
        <v>51000000</v>
      </c>
      <c r="G104" s="160">
        <v>52288427</v>
      </c>
      <c r="H104" s="160">
        <f t="shared" si="1"/>
        <v>1288427</v>
      </c>
      <c r="I104" s="160">
        <v>40967597</v>
      </c>
    </row>
    <row r="105" spans="1:9" ht="6.75" hidden="1" customHeight="1" outlineLevel="1">
      <c r="A105" s="195">
        <v>4</v>
      </c>
      <c r="B105" s="195">
        <v>2</v>
      </c>
      <c r="C105" s="195">
        <v>5</v>
      </c>
      <c r="D105" s="195">
        <v>42201</v>
      </c>
      <c r="E105" s="196" t="s">
        <v>971</v>
      </c>
      <c r="F105" s="160">
        <v>0</v>
      </c>
      <c r="G105" s="160">
        <v>0</v>
      </c>
      <c r="H105" s="160">
        <f t="shared" si="1"/>
        <v>0</v>
      </c>
      <c r="I105" s="160">
        <v>0</v>
      </c>
    </row>
    <row r="106" spans="1:9" ht="15" customHeight="1" outlineLevel="1">
      <c r="A106" s="195">
        <v>4</v>
      </c>
      <c r="B106" s="195">
        <v>2</v>
      </c>
      <c r="C106" s="195">
        <v>5</v>
      </c>
      <c r="D106" s="195">
        <v>42202</v>
      </c>
      <c r="E106" s="196" t="s">
        <v>1030</v>
      </c>
      <c r="F106" s="160">
        <v>11300000</v>
      </c>
      <c r="G106" s="160">
        <v>10338983</v>
      </c>
      <c r="H106" s="160">
        <f t="shared" si="1"/>
        <v>-961017</v>
      </c>
      <c r="I106" s="160">
        <v>9385596</v>
      </c>
    </row>
    <row r="107" spans="1:9" ht="15" hidden="1" customHeight="1" outlineLevel="1">
      <c r="A107" s="195">
        <v>4</v>
      </c>
      <c r="B107" s="195">
        <v>2</v>
      </c>
      <c r="C107" s="195">
        <v>5</v>
      </c>
      <c r="D107" s="195">
        <v>42211</v>
      </c>
      <c r="E107" s="196" t="s">
        <v>972</v>
      </c>
      <c r="F107" s="160">
        <v>0</v>
      </c>
      <c r="G107" s="160">
        <v>0</v>
      </c>
      <c r="H107" s="160">
        <f t="shared" si="1"/>
        <v>0</v>
      </c>
      <c r="I107" s="160">
        <v>0</v>
      </c>
    </row>
    <row r="108" spans="1:9" ht="15" customHeight="1" outlineLevel="1">
      <c r="A108" s="195">
        <v>4</v>
      </c>
      <c r="B108" s="195">
        <v>2</v>
      </c>
      <c r="C108" s="195">
        <v>6</v>
      </c>
      <c r="D108" s="195">
        <v>42601</v>
      </c>
      <c r="E108" s="196" t="s">
        <v>1031</v>
      </c>
      <c r="F108" s="160">
        <v>230000000</v>
      </c>
      <c r="G108" s="160">
        <v>213538503</v>
      </c>
      <c r="H108" s="160">
        <f t="shared" si="1"/>
        <v>-16461497</v>
      </c>
      <c r="I108" s="160">
        <v>179123633</v>
      </c>
    </row>
    <row r="109" spans="1:9" ht="15" customHeight="1" outlineLevel="1">
      <c r="A109" s="195">
        <v>4</v>
      </c>
      <c r="B109" s="195">
        <v>2</v>
      </c>
      <c r="C109" s="195">
        <v>6</v>
      </c>
      <c r="D109" s="195">
        <v>42602</v>
      </c>
      <c r="E109" s="196" t="s">
        <v>1032</v>
      </c>
      <c r="F109" s="160">
        <v>180000</v>
      </c>
      <c r="G109" s="160">
        <v>180252</v>
      </c>
      <c r="H109" s="160">
        <f t="shared" si="1"/>
        <v>252</v>
      </c>
      <c r="I109" s="160">
        <v>1934219</v>
      </c>
    </row>
    <row r="110" spans="1:9" ht="15" customHeight="1" outlineLevel="1">
      <c r="A110" s="195">
        <v>4</v>
      </c>
      <c r="B110" s="195">
        <v>2</v>
      </c>
      <c r="C110" s="195">
        <v>6</v>
      </c>
      <c r="D110" s="195">
        <v>42603</v>
      </c>
      <c r="E110" s="196" t="s">
        <v>1164</v>
      </c>
      <c r="F110" s="160">
        <v>800000</v>
      </c>
      <c r="G110" s="160">
        <v>823973</v>
      </c>
      <c r="H110" s="160">
        <f t="shared" si="1"/>
        <v>23973</v>
      </c>
      <c r="I110" s="160">
        <v>683975</v>
      </c>
    </row>
    <row r="111" spans="1:9" ht="15" customHeight="1" outlineLevel="1">
      <c r="A111" s="195">
        <v>4</v>
      </c>
      <c r="B111" s="195">
        <v>2</v>
      </c>
      <c r="C111" s="195">
        <v>6</v>
      </c>
      <c r="D111" s="195">
        <v>42604</v>
      </c>
      <c r="E111" s="196" t="s">
        <v>1033</v>
      </c>
      <c r="F111" s="160">
        <v>38806000</v>
      </c>
      <c r="G111" s="160">
        <v>32464551</v>
      </c>
      <c r="H111" s="160">
        <f t="shared" si="1"/>
        <v>-6341449</v>
      </c>
      <c r="I111" s="160">
        <v>51802034</v>
      </c>
    </row>
    <row r="112" spans="1:9" ht="15" hidden="1" customHeight="1" outlineLevel="1">
      <c r="A112" s="195">
        <v>4</v>
      </c>
      <c r="B112" s="195">
        <v>3</v>
      </c>
      <c r="C112" s="195">
        <v>1</v>
      </c>
      <c r="D112" s="195">
        <v>40136</v>
      </c>
      <c r="E112" s="196" t="s">
        <v>97</v>
      </c>
      <c r="F112" s="160">
        <v>0</v>
      </c>
      <c r="G112" s="160">
        <v>0</v>
      </c>
      <c r="H112" s="160">
        <f t="shared" si="1"/>
        <v>0</v>
      </c>
      <c r="I112" s="160">
        <v>0</v>
      </c>
    </row>
    <row r="113" spans="1:9" ht="15" customHeight="1" outlineLevel="1">
      <c r="A113" s="195">
        <v>4</v>
      </c>
      <c r="B113" s="195">
        <v>3</v>
      </c>
      <c r="C113" s="195">
        <v>1</v>
      </c>
      <c r="D113" s="195">
        <v>41011</v>
      </c>
      <c r="E113" s="196" t="s">
        <v>194</v>
      </c>
      <c r="F113" s="160">
        <v>500000</v>
      </c>
      <c r="G113" s="160">
        <v>249225</v>
      </c>
      <c r="H113" s="160">
        <f t="shared" si="1"/>
        <v>-250775</v>
      </c>
      <c r="I113" s="160">
        <v>338692</v>
      </c>
    </row>
    <row r="114" spans="1:9" ht="15" customHeight="1" outlineLevel="1">
      <c r="A114" s="195">
        <v>4</v>
      </c>
      <c r="B114" s="195">
        <v>3</v>
      </c>
      <c r="C114" s="195">
        <v>1</v>
      </c>
      <c r="D114" s="195">
        <v>41012</v>
      </c>
      <c r="E114" s="196" t="s">
        <v>195</v>
      </c>
      <c r="F114" s="160">
        <v>25850000</v>
      </c>
      <c r="G114" s="160">
        <v>21232844</v>
      </c>
      <c r="H114" s="160">
        <f t="shared" si="1"/>
        <v>-4617156</v>
      </c>
      <c r="I114" s="160">
        <v>24691764</v>
      </c>
    </row>
    <row r="115" spans="1:9" ht="15" customHeight="1" outlineLevel="1">
      <c r="A115" s="195">
        <v>4</v>
      </c>
      <c r="B115" s="195">
        <v>3</v>
      </c>
      <c r="C115" s="195">
        <v>1</v>
      </c>
      <c r="D115" s="195">
        <v>41013</v>
      </c>
      <c r="E115" s="196" t="s">
        <v>859</v>
      </c>
      <c r="F115" s="160">
        <v>2950000</v>
      </c>
      <c r="G115" s="160">
        <v>3034677</v>
      </c>
      <c r="H115" s="160">
        <f t="shared" si="1"/>
        <v>84677</v>
      </c>
      <c r="I115" s="160">
        <v>12092400</v>
      </c>
    </row>
    <row r="116" spans="1:9" ht="14.25" customHeight="1" outlineLevel="1">
      <c r="A116" s="195">
        <v>4</v>
      </c>
      <c r="B116" s="195">
        <v>3</v>
      </c>
      <c r="C116" s="195">
        <v>1</v>
      </c>
      <c r="D116" s="195">
        <v>41014</v>
      </c>
      <c r="E116" s="196" t="s">
        <v>196</v>
      </c>
      <c r="F116" s="160">
        <v>55500</v>
      </c>
      <c r="G116" s="160">
        <v>35155</v>
      </c>
      <c r="H116" s="160">
        <f t="shared" si="1"/>
        <v>-20345</v>
      </c>
      <c r="I116" s="160">
        <v>18064</v>
      </c>
    </row>
    <row r="117" spans="1:9" ht="15" hidden="1" customHeight="1" outlineLevel="1">
      <c r="A117" s="195">
        <v>4</v>
      </c>
      <c r="B117" s="195">
        <v>3</v>
      </c>
      <c r="C117" s="195">
        <v>1</v>
      </c>
      <c r="D117" s="195">
        <v>41015</v>
      </c>
      <c r="E117" s="196" t="s">
        <v>98</v>
      </c>
      <c r="F117" s="160">
        <v>0</v>
      </c>
      <c r="G117" s="160">
        <v>0</v>
      </c>
      <c r="H117" s="160">
        <f t="shared" si="1"/>
        <v>0</v>
      </c>
      <c r="I117" s="160">
        <v>0</v>
      </c>
    </row>
    <row r="118" spans="1:9" ht="15" hidden="1" customHeight="1" outlineLevel="1">
      <c r="A118" s="195">
        <v>4</v>
      </c>
      <c r="B118" s="195">
        <v>3</v>
      </c>
      <c r="C118" s="195">
        <v>1</v>
      </c>
      <c r="D118" s="195">
        <v>41016</v>
      </c>
      <c r="E118" s="196" t="s">
        <v>197</v>
      </c>
      <c r="F118" s="160">
        <v>0</v>
      </c>
      <c r="G118" s="160">
        <v>0</v>
      </c>
      <c r="H118" s="160">
        <f t="shared" si="1"/>
        <v>0</v>
      </c>
      <c r="I118" s="160">
        <v>0</v>
      </c>
    </row>
    <row r="119" spans="1:9" ht="15" customHeight="1" outlineLevel="1">
      <c r="A119" s="195">
        <v>4</v>
      </c>
      <c r="B119" s="195">
        <v>3</v>
      </c>
      <c r="C119" s="195">
        <v>1</v>
      </c>
      <c r="D119" s="195">
        <v>41017</v>
      </c>
      <c r="E119" s="196" t="s">
        <v>198</v>
      </c>
      <c r="F119" s="160">
        <v>450000</v>
      </c>
      <c r="G119" s="160">
        <v>240774</v>
      </c>
      <c r="H119" s="160">
        <f t="shared" si="1"/>
        <v>-209226</v>
      </c>
      <c r="I119" s="160">
        <v>288494</v>
      </c>
    </row>
    <row r="120" spans="1:9" ht="15" customHeight="1" outlineLevel="1">
      <c r="A120" s="195">
        <v>4</v>
      </c>
      <c r="B120" s="195">
        <v>3</v>
      </c>
      <c r="C120" s="195">
        <v>1</v>
      </c>
      <c r="D120" s="195">
        <v>41018</v>
      </c>
      <c r="E120" s="196" t="s">
        <v>199</v>
      </c>
      <c r="F120" s="160">
        <v>93000</v>
      </c>
      <c r="G120" s="160">
        <v>53504</v>
      </c>
      <c r="H120" s="160">
        <f t="shared" si="1"/>
        <v>-39496</v>
      </c>
      <c r="I120" s="160">
        <v>52590</v>
      </c>
    </row>
    <row r="121" spans="1:9" ht="15" customHeight="1" outlineLevel="1">
      <c r="A121" s="195">
        <v>4</v>
      </c>
      <c r="B121" s="195">
        <v>3</v>
      </c>
      <c r="C121" s="195">
        <v>1</v>
      </c>
      <c r="D121" s="195">
        <v>41019</v>
      </c>
      <c r="E121" s="196" t="s">
        <v>99</v>
      </c>
      <c r="F121" s="160">
        <v>270000</v>
      </c>
      <c r="G121" s="160">
        <v>270000</v>
      </c>
      <c r="H121" s="160">
        <f t="shared" si="1"/>
        <v>0</v>
      </c>
      <c r="I121" s="160">
        <v>270000</v>
      </c>
    </row>
    <row r="122" spans="1:9" ht="15" customHeight="1" outlineLevel="1">
      <c r="A122" s="195">
        <v>4</v>
      </c>
      <c r="B122" s="195">
        <v>3</v>
      </c>
      <c r="C122" s="195">
        <v>1</v>
      </c>
      <c r="D122" s="195">
        <v>41020</v>
      </c>
      <c r="E122" s="196" t="s">
        <v>200</v>
      </c>
      <c r="F122" s="160">
        <v>220000</v>
      </c>
      <c r="G122" s="160">
        <v>137667</v>
      </c>
      <c r="H122" s="160">
        <f t="shared" si="1"/>
        <v>-82333</v>
      </c>
      <c r="I122" s="160">
        <v>123265</v>
      </c>
    </row>
    <row r="123" spans="1:9" ht="15" customHeight="1" outlineLevel="1">
      <c r="A123" s="195">
        <v>4</v>
      </c>
      <c r="B123" s="195">
        <v>3</v>
      </c>
      <c r="C123" s="195">
        <v>1</v>
      </c>
      <c r="D123" s="195">
        <v>41023</v>
      </c>
      <c r="E123" s="196" t="s">
        <v>201</v>
      </c>
      <c r="F123" s="160">
        <v>60000</v>
      </c>
      <c r="G123" s="160">
        <v>51096</v>
      </c>
      <c r="H123" s="160">
        <f t="shared" si="1"/>
        <v>-8904</v>
      </c>
      <c r="I123" s="160">
        <v>50531</v>
      </c>
    </row>
    <row r="124" spans="1:9" ht="15" customHeight="1" outlineLevel="1">
      <c r="A124" s="195">
        <v>4</v>
      </c>
      <c r="B124" s="195">
        <v>3</v>
      </c>
      <c r="C124" s="195">
        <v>1</v>
      </c>
      <c r="D124" s="195">
        <v>41024</v>
      </c>
      <c r="E124" s="196" t="s">
        <v>202</v>
      </c>
      <c r="F124" s="160">
        <v>250000</v>
      </c>
      <c r="G124" s="160">
        <v>296284</v>
      </c>
      <c r="H124" s="160">
        <f t="shared" si="1"/>
        <v>46284</v>
      </c>
      <c r="I124" s="160">
        <v>293554</v>
      </c>
    </row>
    <row r="125" spans="1:9" ht="15" customHeight="1" outlineLevel="1">
      <c r="A125" s="195">
        <v>4</v>
      </c>
      <c r="B125" s="195">
        <v>3</v>
      </c>
      <c r="C125" s="195">
        <v>1</v>
      </c>
      <c r="D125" s="195">
        <v>41025</v>
      </c>
      <c r="E125" s="196" t="s">
        <v>203</v>
      </c>
      <c r="F125" s="160">
        <v>155000</v>
      </c>
      <c r="G125" s="160">
        <v>51876</v>
      </c>
      <c r="H125" s="160">
        <f t="shared" si="1"/>
        <v>-103124</v>
      </c>
      <c r="I125" s="160">
        <v>71417</v>
      </c>
    </row>
    <row r="126" spans="1:9" ht="15" customHeight="1" outlineLevel="1">
      <c r="A126" s="195">
        <v>4</v>
      </c>
      <c r="B126" s="195">
        <v>3</v>
      </c>
      <c r="C126" s="195">
        <v>1</v>
      </c>
      <c r="D126" s="195">
        <v>41026</v>
      </c>
      <c r="E126" s="196" t="s">
        <v>204</v>
      </c>
      <c r="F126" s="160">
        <v>240000</v>
      </c>
      <c r="G126" s="160">
        <v>277071</v>
      </c>
      <c r="H126" s="160">
        <f t="shared" si="1"/>
        <v>37071</v>
      </c>
      <c r="I126" s="160">
        <v>297404</v>
      </c>
    </row>
    <row r="127" spans="1:9" ht="15" customHeight="1" outlineLevel="1">
      <c r="A127" s="195">
        <v>4</v>
      </c>
      <c r="B127" s="195">
        <v>3</v>
      </c>
      <c r="C127" s="195">
        <v>1</v>
      </c>
      <c r="D127" s="195">
        <v>41027</v>
      </c>
      <c r="E127" s="196" t="s">
        <v>1034</v>
      </c>
      <c r="F127" s="160">
        <v>50000</v>
      </c>
      <c r="G127" s="160">
        <v>0</v>
      </c>
      <c r="H127" s="160">
        <f t="shared" si="1"/>
        <v>-50000</v>
      </c>
      <c r="I127" s="160">
        <v>0</v>
      </c>
    </row>
    <row r="128" spans="1:9" ht="15" customHeight="1" outlineLevel="1">
      <c r="A128" s="195">
        <v>4</v>
      </c>
      <c r="B128" s="195">
        <v>3</v>
      </c>
      <c r="C128" s="195">
        <v>1</v>
      </c>
      <c r="D128" s="195">
        <v>41028</v>
      </c>
      <c r="E128" s="196" t="s">
        <v>860</v>
      </c>
      <c r="F128" s="160">
        <v>26000</v>
      </c>
      <c r="G128" s="160">
        <v>0</v>
      </c>
      <c r="H128" s="160">
        <f t="shared" si="1"/>
        <v>-26000</v>
      </c>
      <c r="I128" s="160">
        <v>4600</v>
      </c>
    </row>
    <row r="129" spans="1:9" ht="15" customHeight="1" outlineLevel="1">
      <c r="A129" s="195">
        <v>4</v>
      </c>
      <c r="B129" s="195">
        <v>3</v>
      </c>
      <c r="C129" s="195">
        <v>1</v>
      </c>
      <c r="D129" s="195">
        <v>41029</v>
      </c>
      <c r="E129" s="196" t="s">
        <v>1035</v>
      </c>
      <c r="F129" s="160">
        <v>610000</v>
      </c>
      <c r="G129" s="160">
        <v>0</v>
      </c>
      <c r="H129" s="160">
        <f t="shared" si="1"/>
        <v>-610000</v>
      </c>
      <c r="I129" s="160">
        <v>0</v>
      </c>
    </row>
    <row r="130" spans="1:9" ht="15" customHeight="1" outlineLevel="1">
      <c r="A130" s="195">
        <v>4</v>
      </c>
      <c r="B130" s="195">
        <v>3</v>
      </c>
      <c r="C130" s="195">
        <v>1</v>
      </c>
      <c r="D130" s="195">
        <v>41031</v>
      </c>
      <c r="E130" s="196" t="s">
        <v>656</v>
      </c>
      <c r="F130" s="160">
        <v>550000</v>
      </c>
      <c r="G130" s="160">
        <v>816384</v>
      </c>
      <c r="H130" s="160">
        <f t="shared" si="1"/>
        <v>266384</v>
      </c>
      <c r="I130" s="160">
        <v>368636</v>
      </c>
    </row>
    <row r="131" spans="1:9" ht="15" customHeight="1" outlineLevel="1">
      <c r="A131" s="195">
        <v>4</v>
      </c>
      <c r="B131" s="195">
        <v>3</v>
      </c>
      <c r="C131" s="195">
        <v>1</v>
      </c>
      <c r="D131" s="195">
        <v>41032</v>
      </c>
      <c r="E131" s="196" t="s">
        <v>100</v>
      </c>
      <c r="F131" s="160">
        <v>440000</v>
      </c>
      <c r="G131" s="160">
        <v>295306</v>
      </c>
      <c r="H131" s="160">
        <f t="shared" si="1"/>
        <v>-144694</v>
      </c>
      <c r="I131" s="160">
        <v>309160</v>
      </c>
    </row>
    <row r="132" spans="1:9" ht="15" customHeight="1" outlineLevel="1">
      <c r="A132" s="195">
        <v>4</v>
      </c>
      <c r="B132" s="195">
        <v>3</v>
      </c>
      <c r="C132" s="195">
        <v>1</v>
      </c>
      <c r="D132" s="195">
        <v>41033</v>
      </c>
      <c r="E132" s="196" t="s">
        <v>101</v>
      </c>
      <c r="F132" s="160">
        <v>300000</v>
      </c>
      <c r="G132" s="160">
        <v>829859</v>
      </c>
      <c r="H132" s="160">
        <f t="shared" si="1"/>
        <v>529859</v>
      </c>
      <c r="I132" s="160">
        <v>579319</v>
      </c>
    </row>
    <row r="133" spans="1:9" ht="15" customHeight="1" outlineLevel="1">
      <c r="A133" s="195">
        <v>4</v>
      </c>
      <c r="B133" s="195">
        <v>3</v>
      </c>
      <c r="C133" s="195">
        <v>1</v>
      </c>
      <c r="D133" s="195">
        <v>41034</v>
      </c>
      <c r="E133" s="196" t="s">
        <v>205</v>
      </c>
      <c r="F133" s="160">
        <v>250000</v>
      </c>
      <c r="G133" s="160">
        <v>247549</v>
      </c>
      <c r="H133" s="160">
        <f t="shared" si="1"/>
        <v>-2451</v>
      </c>
      <c r="I133" s="160">
        <v>220678</v>
      </c>
    </row>
    <row r="134" spans="1:9" ht="15" customHeight="1" outlineLevel="1">
      <c r="A134" s="195">
        <v>4</v>
      </c>
      <c r="B134" s="195">
        <v>3</v>
      </c>
      <c r="C134" s="195">
        <v>1</v>
      </c>
      <c r="D134" s="195">
        <v>41035</v>
      </c>
      <c r="E134" s="196" t="s">
        <v>102</v>
      </c>
      <c r="F134" s="160">
        <v>650000</v>
      </c>
      <c r="G134" s="160">
        <v>471526</v>
      </c>
      <c r="H134" s="160">
        <f t="shared" si="1"/>
        <v>-178474</v>
      </c>
      <c r="I134" s="160">
        <v>611780</v>
      </c>
    </row>
    <row r="135" spans="1:9" ht="15" customHeight="1" outlineLevel="1">
      <c r="A135" s="195">
        <v>4</v>
      </c>
      <c r="B135" s="195">
        <v>3</v>
      </c>
      <c r="C135" s="195">
        <v>1</v>
      </c>
      <c r="D135" s="195">
        <v>41051</v>
      </c>
      <c r="E135" s="196" t="s">
        <v>612</v>
      </c>
      <c r="F135" s="160">
        <v>7216000</v>
      </c>
      <c r="G135" s="160">
        <v>7154418</v>
      </c>
      <c r="H135" s="160">
        <f t="shared" si="1"/>
        <v>-61582</v>
      </c>
      <c r="I135" s="160">
        <v>5910202</v>
      </c>
    </row>
    <row r="136" spans="1:9" ht="15" customHeight="1" outlineLevel="1">
      <c r="A136" s="195">
        <v>4</v>
      </c>
      <c r="B136" s="195">
        <v>3</v>
      </c>
      <c r="C136" s="195">
        <v>1</v>
      </c>
      <c r="D136" s="195">
        <v>41052</v>
      </c>
      <c r="E136" s="196" t="s">
        <v>206</v>
      </c>
      <c r="F136" s="160">
        <v>720000</v>
      </c>
      <c r="G136" s="160">
        <v>931690</v>
      </c>
      <c r="H136" s="160">
        <f t="shared" si="1"/>
        <v>211690</v>
      </c>
      <c r="I136" s="160">
        <v>830152</v>
      </c>
    </row>
    <row r="137" spans="1:9" ht="15" customHeight="1" outlineLevel="1">
      <c r="A137" s="195">
        <v>4</v>
      </c>
      <c r="B137" s="195">
        <v>3</v>
      </c>
      <c r="C137" s="195">
        <v>1</v>
      </c>
      <c r="D137" s="195">
        <v>41053</v>
      </c>
      <c r="E137" s="196" t="s">
        <v>613</v>
      </c>
      <c r="F137" s="160">
        <v>1300000</v>
      </c>
      <c r="G137" s="160">
        <v>1352932</v>
      </c>
      <c r="H137" s="160">
        <f t="shared" si="1"/>
        <v>52932</v>
      </c>
      <c r="I137" s="160">
        <v>1206588</v>
      </c>
    </row>
    <row r="138" spans="1:9" ht="15" customHeight="1" outlineLevel="1">
      <c r="A138" s="195">
        <v>4</v>
      </c>
      <c r="B138" s="195">
        <v>3</v>
      </c>
      <c r="C138" s="195">
        <v>1</v>
      </c>
      <c r="D138" s="195">
        <v>41055</v>
      </c>
      <c r="E138" s="196" t="s">
        <v>103</v>
      </c>
      <c r="F138" s="160">
        <v>100000</v>
      </c>
      <c r="G138" s="160">
        <v>66926</v>
      </c>
      <c r="H138" s="160">
        <f t="shared" si="1"/>
        <v>-33074</v>
      </c>
      <c r="I138" s="160">
        <v>61676</v>
      </c>
    </row>
    <row r="139" spans="1:9" ht="15" customHeight="1" outlineLevel="1">
      <c r="A139" s="195">
        <v>4</v>
      </c>
      <c r="B139" s="195">
        <v>3</v>
      </c>
      <c r="C139" s="195">
        <v>1</v>
      </c>
      <c r="D139" s="195">
        <v>41056</v>
      </c>
      <c r="E139" s="196" t="s">
        <v>861</v>
      </c>
      <c r="F139" s="160">
        <v>2020152</v>
      </c>
      <c r="G139" s="160">
        <v>2174630</v>
      </c>
      <c r="H139" s="160">
        <f t="shared" ref="H139:H204" si="2">G139-F139</f>
        <v>154478</v>
      </c>
      <c r="I139" s="160">
        <v>2281942</v>
      </c>
    </row>
    <row r="140" spans="1:9" ht="15" customHeight="1" outlineLevel="1">
      <c r="A140" s="195">
        <v>4</v>
      </c>
      <c r="B140" s="195">
        <v>3</v>
      </c>
      <c r="C140" s="195">
        <v>1</v>
      </c>
      <c r="D140" s="195">
        <v>41071</v>
      </c>
      <c r="E140" s="196" t="s">
        <v>104</v>
      </c>
      <c r="F140" s="160">
        <v>550000</v>
      </c>
      <c r="G140" s="160">
        <v>913151</v>
      </c>
      <c r="H140" s="160">
        <f t="shared" si="2"/>
        <v>363151</v>
      </c>
      <c r="I140" s="160">
        <v>0</v>
      </c>
    </row>
    <row r="141" spans="1:9" ht="15" customHeight="1" outlineLevel="1">
      <c r="A141" s="195">
        <v>4</v>
      </c>
      <c r="B141" s="195">
        <v>3</v>
      </c>
      <c r="C141" s="195">
        <v>1</v>
      </c>
      <c r="D141" s="195">
        <v>41073</v>
      </c>
      <c r="E141" s="196" t="s">
        <v>207</v>
      </c>
      <c r="F141" s="160">
        <v>21966000</v>
      </c>
      <c r="G141" s="160">
        <v>11856285</v>
      </c>
      <c r="H141" s="160">
        <f t="shared" si="2"/>
        <v>-10109715</v>
      </c>
      <c r="I141" s="160">
        <v>14449047</v>
      </c>
    </row>
    <row r="142" spans="1:9" ht="15" customHeight="1" outlineLevel="1">
      <c r="A142" s="195">
        <v>4</v>
      </c>
      <c r="B142" s="195">
        <v>3</v>
      </c>
      <c r="C142" s="195">
        <v>1</v>
      </c>
      <c r="D142" s="195">
        <v>41075</v>
      </c>
      <c r="E142" s="196" t="s">
        <v>1272</v>
      </c>
      <c r="F142" s="160">
        <v>500</v>
      </c>
      <c r="G142" s="160">
        <v>300</v>
      </c>
      <c r="H142" s="160">
        <f t="shared" si="2"/>
        <v>-200</v>
      </c>
      <c r="I142" s="160">
        <v>0</v>
      </c>
    </row>
    <row r="143" spans="1:9" ht="15" customHeight="1" outlineLevel="1">
      <c r="A143" s="195">
        <v>4</v>
      </c>
      <c r="B143" s="195">
        <v>3</v>
      </c>
      <c r="C143" s="195">
        <v>1</v>
      </c>
      <c r="D143" s="195">
        <v>41084</v>
      </c>
      <c r="E143" s="196" t="s">
        <v>1273</v>
      </c>
      <c r="F143" s="160">
        <v>0</v>
      </c>
      <c r="G143" s="160">
        <v>14</v>
      </c>
      <c r="H143" s="160">
        <f t="shared" si="2"/>
        <v>14</v>
      </c>
      <c r="I143" s="160">
        <v>0</v>
      </c>
    </row>
    <row r="144" spans="1:9" ht="15" customHeight="1" outlineLevel="1">
      <c r="A144" s="195">
        <v>4</v>
      </c>
      <c r="B144" s="195">
        <v>3</v>
      </c>
      <c r="C144" s="195">
        <v>1</v>
      </c>
      <c r="D144" s="195">
        <v>41085</v>
      </c>
      <c r="E144" s="196" t="s">
        <v>1165</v>
      </c>
      <c r="F144" s="160">
        <v>7500</v>
      </c>
      <c r="G144" s="160">
        <v>199852</v>
      </c>
      <c r="H144" s="160">
        <f t="shared" si="2"/>
        <v>192352</v>
      </c>
      <c r="I144" s="160">
        <v>113622</v>
      </c>
    </row>
    <row r="145" spans="1:9" ht="15" customHeight="1" outlineLevel="1">
      <c r="A145" s="195">
        <v>4</v>
      </c>
      <c r="B145" s="195">
        <v>3</v>
      </c>
      <c r="C145" s="195">
        <v>1</v>
      </c>
      <c r="D145" s="195">
        <v>41091</v>
      </c>
      <c r="E145" s="196" t="s">
        <v>105</v>
      </c>
      <c r="F145" s="160">
        <v>1000</v>
      </c>
      <c r="G145" s="160">
        <v>0</v>
      </c>
      <c r="H145" s="160">
        <f t="shared" si="2"/>
        <v>-1000</v>
      </c>
      <c r="I145" s="160">
        <v>500</v>
      </c>
    </row>
    <row r="146" spans="1:9" ht="15" customHeight="1" outlineLevel="1">
      <c r="A146" s="195">
        <v>4</v>
      </c>
      <c r="B146" s="195">
        <v>3</v>
      </c>
      <c r="C146" s="195">
        <v>1</v>
      </c>
      <c r="D146" s="195">
        <v>41111</v>
      </c>
      <c r="E146" s="196" t="s">
        <v>208</v>
      </c>
      <c r="F146" s="160">
        <v>237239</v>
      </c>
      <c r="G146" s="160">
        <v>342540</v>
      </c>
      <c r="H146" s="160">
        <f t="shared" si="2"/>
        <v>105301</v>
      </c>
      <c r="I146" s="160">
        <v>214969</v>
      </c>
    </row>
    <row r="147" spans="1:9" ht="15" customHeight="1" outlineLevel="1">
      <c r="A147" s="195">
        <v>4</v>
      </c>
      <c r="B147" s="195">
        <v>3</v>
      </c>
      <c r="C147" s="195">
        <v>1</v>
      </c>
      <c r="D147" s="195">
        <v>41112</v>
      </c>
      <c r="E147" s="196" t="s">
        <v>106</v>
      </c>
      <c r="F147" s="160">
        <v>4476578</v>
      </c>
      <c r="G147" s="160">
        <v>1139313</v>
      </c>
      <c r="H147" s="160">
        <f t="shared" si="2"/>
        <v>-3337265</v>
      </c>
      <c r="I147" s="160">
        <v>1090785</v>
      </c>
    </row>
    <row r="148" spans="1:9" ht="15" customHeight="1" outlineLevel="1">
      <c r="A148" s="195">
        <v>4</v>
      </c>
      <c r="B148" s="195">
        <v>3</v>
      </c>
      <c r="C148" s="195">
        <v>1</v>
      </c>
      <c r="D148" s="195">
        <v>41151</v>
      </c>
      <c r="E148" s="196" t="s">
        <v>209</v>
      </c>
      <c r="F148" s="160">
        <v>150000</v>
      </c>
      <c r="G148" s="160">
        <v>471761</v>
      </c>
      <c r="H148" s="160">
        <f t="shared" si="2"/>
        <v>321761</v>
      </c>
      <c r="I148" s="160">
        <v>145687</v>
      </c>
    </row>
    <row r="149" spans="1:9" ht="15" customHeight="1" outlineLevel="1">
      <c r="A149" s="195">
        <v>4</v>
      </c>
      <c r="B149" s="195">
        <v>3</v>
      </c>
      <c r="C149" s="195">
        <v>1</v>
      </c>
      <c r="D149" s="195">
        <v>41152</v>
      </c>
      <c r="E149" s="196" t="s">
        <v>973</v>
      </c>
      <c r="F149" s="160">
        <v>200000</v>
      </c>
      <c r="G149" s="160">
        <v>461941</v>
      </c>
      <c r="H149" s="160">
        <f t="shared" si="2"/>
        <v>261941</v>
      </c>
      <c r="I149" s="160">
        <v>228362</v>
      </c>
    </row>
    <row r="150" spans="1:9" ht="15" customHeight="1" outlineLevel="1">
      <c r="A150" s="195">
        <v>4</v>
      </c>
      <c r="B150" s="195">
        <v>3</v>
      </c>
      <c r="C150" s="195">
        <v>1</v>
      </c>
      <c r="D150" s="195">
        <v>41161</v>
      </c>
      <c r="E150" s="196" t="s">
        <v>974</v>
      </c>
      <c r="F150" s="160">
        <v>90000</v>
      </c>
      <c r="G150" s="160">
        <v>130837</v>
      </c>
      <c r="H150" s="160">
        <f t="shared" si="2"/>
        <v>40837</v>
      </c>
      <c r="I150" s="160">
        <v>107620</v>
      </c>
    </row>
    <row r="151" spans="1:9" ht="15" customHeight="1" outlineLevel="1">
      <c r="A151" s="195">
        <v>4</v>
      </c>
      <c r="B151" s="195">
        <v>3</v>
      </c>
      <c r="C151" s="195">
        <v>1</v>
      </c>
      <c r="D151" s="195">
        <v>41162</v>
      </c>
      <c r="E151" s="196" t="s">
        <v>1036</v>
      </c>
      <c r="F151" s="160">
        <v>0</v>
      </c>
      <c r="G151" s="160">
        <v>9</v>
      </c>
      <c r="H151" s="160">
        <f t="shared" si="2"/>
        <v>9</v>
      </c>
      <c r="I151" s="160">
        <v>68</v>
      </c>
    </row>
    <row r="152" spans="1:9" ht="15" customHeight="1" outlineLevel="1">
      <c r="A152" s="195">
        <v>4</v>
      </c>
      <c r="B152" s="195">
        <v>3</v>
      </c>
      <c r="C152" s="195">
        <v>1</v>
      </c>
      <c r="D152" s="195">
        <v>41163</v>
      </c>
      <c r="E152" s="196" t="s">
        <v>1037</v>
      </c>
      <c r="F152" s="160">
        <v>400000</v>
      </c>
      <c r="G152" s="160">
        <v>351040</v>
      </c>
      <c r="H152" s="160">
        <f t="shared" si="2"/>
        <v>-48960</v>
      </c>
      <c r="I152" s="160">
        <v>355030</v>
      </c>
    </row>
    <row r="153" spans="1:9" ht="15" customHeight="1" outlineLevel="1">
      <c r="A153" s="195">
        <v>4</v>
      </c>
      <c r="B153" s="195">
        <v>3</v>
      </c>
      <c r="C153" s="195">
        <v>1</v>
      </c>
      <c r="D153" s="195">
        <v>41171</v>
      </c>
      <c r="E153" s="196" t="s">
        <v>107</v>
      </c>
      <c r="F153" s="160">
        <v>3200782</v>
      </c>
      <c r="G153" s="160">
        <v>1212220</v>
      </c>
      <c r="H153" s="160">
        <f t="shared" si="2"/>
        <v>-1988562</v>
      </c>
      <c r="I153" s="160">
        <v>1928100</v>
      </c>
    </row>
    <row r="154" spans="1:9" ht="15" customHeight="1" outlineLevel="1">
      <c r="A154" s="195">
        <v>4</v>
      </c>
      <c r="B154" s="195">
        <v>3</v>
      </c>
      <c r="C154" s="195">
        <v>1</v>
      </c>
      <c r="D154" s="195">
        <v>41212</v>
      </c>
      <c r="E154" s="196" t="s">
        <v>210</v>
      </c>
      <c r="F154" s="160">
        <v>797246</v>
      </c>
      <c r="G154" s="160">
        <v>503522</v>
      </c>
      <c r="H154" s="160">
        <f t="shared" si="2"/>
        <v>-293724</v>
      </c>
      <c r="I154" s="160">
        <v>468902</v>
      </c>
    </row>
    <row r="155" spans="1:9" ht="15" customHeight="1" outlineLevel="1">
      <c r="A155" s="195">
        <v>4</v>
      </c>
      <c r="B155" s="195">
        <v>3</v>
      </c>
      <c r="C155" s="195">
        <v>1</v>
      </c>
      <c r="D155" s="195">
        <v>41232</v>
      </c>
      <c r="E155" s="196" t="s">
        <v>211</v>
      </c>
      <c r="F155" s="160">
        <v>60000</v>
      </c>
      <c r="G155" s="160">
        <v>68912</v>
      </c>
      <c r="H155" s="160">
        <f t="shared" si="2"/>
        <v>8912</v>
      </c>
      <c r="I155" s="160">
        <v>65622</v>
      </c>
    </row>
    <row r="156" spans="1:9" ht="15" customHeight="1" outlineLevel="1">
      <c r="A156" s="195">
        <v>4</v>
      </c>
      <c r="B156" s="195">
        <v>3</v>
      </c>
      <c r="C156" s="195">
        <v>1</v>
      </c>
      <c r="D156" s="195">
        <v>41234</v>
      </c>
      <c r="E156" s="196" t="s">
        <v>975</v>
      </c>
      <c r="F156" s="160">
        <v>100000</v>
      </c>
      <c r="G156" s="160">
        <v>257016</v>
      </c>
      <c r="H156" s="160">
        <f t="shared" si="2"/>
        <v>157016</v>
      </c>
      <c r="I156" s="160">
        <v>168324</v>
      </c>
    </row>
    <row r="157" spans="1:9">
      <c r="A157" s="195">
        <v>4</v>
      </c>
      <c r="B157" s="195">
        <v>3</v>
      </c>
      <c r="C157" s="195">
        <v>1</v>
      </c>
      <c r="D157" s="195">
        <v>41901</v>
      </c>
      <c r="E157" s="196" t="s">
        <v>212</v>
      </c>
      <c r="F157" s="160">
        <v>1187890</v>
      </c>
      <c r="G157" s="160">
        <v>1110065</v>
      </c>
      <c r="H157" s="160">
        <f t="shared" si="2"/>
        <v>-77825</v>
      </c>
      <c r="I157" s="160">
        <v>1103790</v>
      </c>
    </row>
    <row r="158" spans="1:9">
      <c r="A158" s="195">
        <v>4</v>
      </c>
      <c r="B158" s="195">
        <v>3</v>
      </c>
      <c r="C158" s="195">
        <v>1</v>
      </c>
      <c r="D158" s="195">
        <v>41902</v>
      </c>
      <c r="E158" s="196" t="s">
        <v>213</v>
      </c>
      <c r="F158" s="160">
        <v>60000</v>
      </c>
      <c r="G158" s="160">
        <v>37622</v>
      </c>
      <c r="H158" s="160">
        <f t="shared" si="2"/>
        <v>-22378</v>
      </c>
      <c r="I158" s="160">
        <v>56081</v>
      </c>
    </row>
    <row r="159" spans="1:9">
      <c r="A159" s="195">
        <v>4</v>
      </c>
      <c r="B159" s="195">
        <v>3</v>
      </c>
      <c r="C159" s="195">
        <v>1</v>
      </c>
      <c r="D159" s="195">
        <v>41905</v>
      </c>
      <c r="E159" s="196" t="s">
        <v>504</v>
      </c>
      <c r="F159" s="160">
        <v>60000</v>
      </c>
      <c r="G159" s="160">
        <v>23212</v>
      </c>
      <c r="H159" s="160">
        <f t="shared" si="2"/>
        <v>-36788</v>
      </c>
      <c r="I159" s="160">
        <v>34170</v>
      </c>
    </row>
    <row r="160" spans="1:9">
      <c r="A160" s="195">
        <v>4</v>
      </c>
      <c r="B160" s="195">
        <v>3</v>
      </c>
      <c r="C160" s="195">
        <v>1</v>
      </c>
      <c r="D160" s="195">
        <v>41907</v>
      </c>
      <c r="E160" s="196" t="s">
        <v>663</v>
      </c>
      <c r="F160" s="160">
        <v>35000</v>
      </c>
      <c r="G160" s="160">
        <v>88705</v>
      </c>
      <c r="H160" s="160">
        <f t="shared" si="2"/>
        <v>53705</v>
      </c>
      <c r="I160" s="160">
        <v>70802</v>
      </c>
    </row>
    <row r="161" spans="1:9">
      <c r="A161" s="195">
        <v>4</v>
      </c>
      <c r="B161" s="195">
        <v>3</v>
      </c>
      <c r="C161" s="195">
        <v>1</v>
      </c>
      <c r="D161" s="195">
        <v>41908</v>
      </c>
      <c r="E161" s="196" t="s">
        <v>664</v>
      </c>
      <c r="F161" s="160">
        <v>0</v>
      </c>
      <c r="G161" s="160">
        <v>867836</v>
      </c>
      <c r="H161" s="160">
        <f t="shared" si="2"/>
        <v>867836</v>
      </c>
      <c r="I161" s="160">
        <v>722965</v>
      </c>
    </row>
    <row r="162" spans="1:9">
      <c r="A162" s="195">
        <v>4</v>
      </c>
      <c r="B162" s="195">
        <v>3</v>
      </c>
      <c r="C162" s="195">
        <v>1</v>
      </c>
      <c r="D162" s="195">
        <v>41909</v>
      </c>
      <c r="E162" s="196" t="s">
        <v>1038</v>
      </c>
      <c r="F162" s="160">
        <v>130400</v>
      </c>
      <c r="G162" s="160">
        <v>0</v>
      </c>
      <c r="H162" s="160">
        <f t="shared" si="2"/>
        <v>-130400</v>
      </c>
      <c r="I162" s="160">
        <v>20348</v>
      </c>
    </row>
    <row r="163" spans="1:9">
      <c r="A163" s="195">
        <v>4</v>
      </c>
      <c r="B163" s="195">
        <v>3</v>
      </c>
      <c r="C163" s="195">
        <v>1</v>
      </c>
      <c r="D163" s="195">
        <v>41911</v>
      </c>
      <c r="E163" s="196" t="s">
        <v>976</v>
      </c>
      <c r="F163" s="160">
        <v>0</v>
      </c>
      <c r="G163" s="160">
        <v>5528</v>
      </c>
      <c r="H163" s="160">
        <f t="shared" si="2"/>
        <v>5528</v>
      </c>
      <c r="I163" s="160">
        <v>0</v>
      </c>
    </row>
    <row r="164" spans="1:9">
      <c r="A164" s="195">
        <v>4</v>
      </c>
      <c r="B164" s="195">
        <v>3</v>
      </c>
      <c r="C164" s="195">
        <v>1</v>
      </c>
      <c r="D164" s="195">
        <v>41912</v>
      </c>
      <c r="E164" s="196" t="s">
        <v>1166</v>
      </c>
      <c r="F164" s="160">
        <v>7000</v>
      </c>
      <c r="G164" s="160">
        <v>5427</v>
      </c>
      <c r="H164" s="160">
        <f t="shared" si="2"/>
        <v>-1573</v>
      </c>
      <c r="I164" s="160">
        <v>2050</v>
      </c>
    </row>
    <row r="165" spans="1:9">
      <c r="A165" s="195">
        <v>4</v>
      </c>
      <c r="B165" s="195">
        <v>3</v>
      </c>
      <c r="C165" s="195">
        <v>2</v>
      </c>
      <c r="D165" s="195">
        <v>40111</v>
      </c>
      <c r="E165" s="196" t="s">
        <v>214</v>
      </c>
      <c r="F165" s="160">
        <v>7120</v>
      </c>
      <c r="G165" s="160">
        <v>7757</v>
      </c>
      <c r="H165" s="160">
        <f t="shared" si="2"/>
        <v>637</v>
      </c>
      <c r="I165" s="160">
        <v>8346</v>
      </c>
    </row>
    <row r="166" spans="1:9">
      <c r="A166" s="195">
        <v>4</v>
      </c>
      <c r="B166" s="195">
        <v>3</v>
      </c>
      <c r="C166" s="195">
        <v>2</v>
      </c>
      <c r="D166" s="195">
        <v>40112</v>
      </c>
      <c r="E166" s="196" t="s">
        <v>215</v>
      </c>
      <c r="F166" s="160">
        <v>55000</v>
      </c>
      <c r="G166" s="160">
        <v>49203</v>
      </c>
      <c r="H166" s="160">
        <f t="shared" si="2"/>
        <v>-5797</v>
      </c>
      <c r="I166" s="160">
        <v>36359</v>
      </c>
    </row>
    <row r="167" spans="1:9">
      <c r="A167" s="195">
        <v>4</v>
      </c>
      <c r="B167" s="195">
        <v>3</v>
      </c>
      <c r="C167" s="195">
        <v>2</v>
      </c>
      <c r="D167" s="195">
        <v>40131</v>
      </c>
      <c r="E167" s="196" t="s">
        <v>108</v>
      </c>
      <c r="F167" s="160">
        <v>10000</v>
      </c>
      <c r="G167" s="160">
        <v>0</v>
      </c>
      <c r="H167" s="160">
        <f t="shared" si="2"/>
        <v>-10000</v>
      </c>
      <c r="I167" s="160">
        <v>0</v>
      </c>
    </row>
    <row r="168" spans="1:9">
      <c r="A168" s="195">
        <v>4</v>
      </c>
      <c r="B168" s="195">
        <v>3</v>
      </c>
      <c r="C168" s="195">
        <v>2</v>
      </c>
      <c r="D168" s="195">
        <v>40132</v>
      </c>
      <c r="E168" s="196" t="s">
        <v>109</v>
      </c>
      <c r="F168" s="160">
        <v>118820</v>
      </c>
      <c r="G168" s="160">
        <v>67085</v>
      </c>
      <c r="H168" s="160">
        <f t="shared" si="2"/>
        <v>-51735</v>
      </c>
      <c r="I168" s="160">
        <v>77239</v>
      </c>
    </row>
    <row r="169" spans="1:9">
      <c r="A169" s="195">
        <v>4</v>
      </c>
      <c r="B169" s="195">
        <v>3</v>
      </c>
      <c r="C169" s="195">
        <v>2</v>
      </c>
      <c r="D169" s="195">
        <v>40133</v>
      </c>
      <c r="E169" s="196" t="s">
        <v>216</v>
      </c>
      <c r="F169" s="160">
        <v>46448</v>
      </c>
      <c r="G169" s="160">
        <v>61251</v>
      </c>
      <c r="H169" s="160">
        <f t="shared" si="2"/>
        <v>14803</v>
      </c>
      <c r="I169" s="160">
        <v>45184</v>
      </c>
    </row>
    <row r="170" spans="1:9" ht="10.5" hidden="1" customHeight="1">
      <c r="A170" s="195">
        <v>4</v>
      </c>
      <c r="B170" s="195">
        <v>3</v>
      </c>
      <c r="C170" s="195">
        <v>2</v>
      </c>
      <c r="D170" s="195">
        <v>40134</v>
      </c>
      <c r="E170" s="196" t="s">
        <v>217</v>
      </c>
      <c r="F170" s="160">
        <v>0</v>
      </c>
      <c r="G170" s="160">
        <v>0</v>
      </c>
      <c r="H170" s="160">
        <f t="shared" si="2"/>
        <v>0</v>
      </c>
      <c r="I170" s="160">
        <v>0</v>
      </c>
    </row>
    <row r="171" spans="1:9">
      <c r="A171" s="195">
        <v>4</v>
      </c>
      <c r="B171" s="195">
        <v>3</v>
      </c>
      <c r="C171" s="195">
        <v>2</v>
      </c>
      <c r="D171" s="195">
        <v>40135</v>
      </c>
      <c r="E171" s="196" t="s">
        <v>110</v>
      </c>
      <c r="F171" s="160">
        <v>575000</v>
      </c>
      <c r="G171" s="160">
        <v>556217</v>
      </c>
      <c r="H171" s="160">
        <f t="shared" si="2"/>
        <v>-18783</v>
      </c>
      <c r="I171" s="160">
        <v>458678</v>
      </c>
    </row>
    <row r="172" spans="1:9">
      <c r="A172" s="195">
        <v>4</v>
      </c>
      <c r="B172" s="195">
        <v>3</v>
      </c>
      <c r="C172" s="195">
        <v>2</v>
      </c>
      <c r="D172" s="195">
        <v>40137</v>
      </c>
      <c r="E172" s="196" t="s">
        <v>1039</v>
      </c>
      <c r="F172" s="160">
        <v>200</v>
      </c>
      <c r="G172" s="160">
        <v>0</v>
      </c>
      <c r="H172" s="160">
        <f t="shared" si="2"/>
        <v>-200</v>
      </c>
      <c r="I172" s="160">
        <v>91</v>
      </c>
    </row>
    <row r="173" spans="1:9">
      <c r="A173" s="195">
        <v>4</v>
      </c>
      <c r="B173" s="195">
        <v>3</v>
      </c>
      <c r="C173" s="195">
        <v>2</v>
      </c>
      <c r="D173" s="195">
        <v>40151</v>
      </c>
      <c r="E173" s="196" t="s">
        <v>111</v>
      </c>
      <c r="F173" s="160">
        <v>4000</v>
      </c>
      <c r="G173" s="160">
        <v>4189</v>
      </c>
      <c r="H173" s="160">
        <f t="shared" si="2"/>
        <v>189</v>
      </c>
      <c r="I173" s="160">
        <v>4641</v>
      </c>
    </row>
    <row r="174" spans="1:9">
      <c r="A174" s="195">
        <v>4</v>
      </c>
      <c r="B174" s="195">
        <v>3</v>
      </c>
      <c r="C174" s="195">
        <v>2</v>
      </c>
      <c r="D174" s="195">
        <v>40915</v>
      </c>
      <c r="E174" s="196" t="s">
        <v>657</v>
      </c>
      <c r="F174" s="160">
        <v>30000</v>
      </c>
      <c r="G174" s="160">
        <v>25982</v>
      </c>
      <c r="H174" s="160">
        <f t="shared" si="2"/>
        <v>-4018</v>
      </c>
      <c r="I174" s="160">
        <v>33328</v>
      </c>
    </row>
    <row r="175" spans="1:9">
      <c r="A175" s="195">
        <v>4</v>
      </c>
      <c r="B175" s="195">
        <v>3</v>
      </c>
      <c r="C175" s="195">
        <v>2</v>
      </c>
      <c r="D175" s="195">
        <v>41086</v>
      </c>
      <c r="E175" s="196" t="s">
        <v>1167</v>
      </c>
      <c r="F175" s="160">
        <v>10000</v>
      </c>
      <c r="G175" s="160">
        <v>515164</v>
      </c>
      <c r="H175" s="160">
        <f t="shared" si="2"/>
        <v>505164</v>
      </c>
      <c r="I175" s="160">
        <v>24874</v>
      </c>
    </row>
    <row r="176" spans="1:9">
      <c r="A176" s="195">
        <v>4</v>
      </c>
      <c r="B176" s="195">
        <v>4</v>
      </c>
      <c r="C176" s="195">
        <v>1</v>
      </c>
      <c r="D176" s="195">
        <v>45011</v>
      </c>
      <c r="E176" s="196" t="s">
        <v>218</v>
      </c>
      <c r="F176" s="160">
        <v>2500000</v>
      </c>
      <c r="G176" s="160">
        <v>2500000</v>
      </c>
      <c r="H176" s="160">
        <f t="shared" si="2"/>
        <v>0</v>
      </c>
      <c r="I176" s="160">
        <v>2500000</v>
      </c>
    </row>
    <row r="177" spans="1:9">
      <c r="A177" s="195">
        <v>4</v>
      </c>
      <c r="B177" s="195">
        <v>4</v>
      </c>
      <c r="C177" s="195">
        <v>1</v>
      </c>
      <c r="D177" s="195">
        <v>45014</v>
      </c>
      <c r="E177" s="196" t="s">
        <v>1040</v>
      </c>
      <c r="F177" s="160">
        <v>56400000</v>
      </c>
      <c r="G177" s="160">
        <v>112800000</v>
      </c>
      <c r="H177" s="160">
        <f t="shared" si="2"/>
        <v>56400000</v>
      </c>
      <c r="I177" s="160">
        <v>0</v>
      </c>
    </row>
    <row r="178" spans="1:9">
      <c r="A178" s="195">
        <v>4</v>
      </c>
      <c r="B178" s="195">
        <v>4</v>
      </c>
      <c r="C178" s="195">
        <v>1</v>
      </c>
      <c r="D178" s="195">
        <v>45015</v>
      </c>
      <c r="E178" s="196" t="s">
        <v>1041</v>
      </c>
      <c r="F178" s="160">
        <v>9334000</v>
      </c>
      <c r="G178" s="160">
        <v>11091353</v>
      </c>
      <c r="H178" s="160">
        <f t="shared" si="2"/>
        <v>1757353</v>
      </c>
      <c r="I178" s="160">
        <v>13553692</v>
      </c>
    </row>
    <row r="179" spans="1:9">
      <c r="A179" s="195">
        <v>4</v>
      </c>
      <c r="B179" s="195">
        <v>4</v>
      </c>
      <c r="C179" s="195">
        <v>1</v>
      </c>
      <c r="D179" s="195">
        <v>45016</v>
      </c>
      <c r="E179" s="196" t="s">
        <v>737</v>
      </c>
      <c r="F179" s="160">
        <v>10000000</v>
      </c>
      <c r="G179" s="160">
        <v>10000000</v>
      </c>
      <c r="H179" s="160">
        <f t="shared" si="2"/>
        <v>0</v>
      </c>
      <c r="I179" s="160">
        <v>10000000</v>
      </c>
    </row>
    <row r="180" spans="1:9">
      <c r="A180" s="195">
        <v>4</v>
      </c>
      <c r="B180" s="195">
        <v>4</v>
      </c>
      <c r="C180" s="195">
        <v>1</v>
      </c>
      <c r="D180" s="195">
        <v>45017</v>
      </c>
      <c r="E180" s="196" t="s">
        <v>862</v>
      </c>
      <c r="F180" s="160">
        <v>20000000</v>
      </c>
      <c r="G180" s="160">
        <v>20000000</v>
      </c>
      <c r="H180" s="160">
        <f t="shared" si="2"/>
        <v>0</v>
      </c>
      <c r="I180" s="160">
        <v>30000000</v>
      </c>
    </row>
    <row r="181" spans="1:9">
      <c r="A181" s="195">
        <v>4</v>
      </c>
      <c r="B181" s="195">
        <v>4</v>
      </c>
      <c r="C181" s="195">
        <v>1</v>
      </c>
      <c r="D181" s="195">
        <v>45501</v>
      </c>
      <c r="E181" s="196" t="s">
        <v>219</v>
      </c>
      <c r="F181" s="160">
        <v>392840</v>
      </c>
      <c r="G181" s="160">
        <v>41437</v>
      </c>
      <c r="H181" s="160">
        <f t="shared" si="2"/>
        <v>-351403</v>
      </c>
      <c r="I181" s="160">
        <v>2836400</v>
      </c>
    </row>
    <row r="182" spans="1:9">
      <c r="A182" s="195">
        <v>4</v>
      </c>
      <c r="B182" s="195">
        <v>4</v>
      </c>
      <c r="C182" s="195">
        <v>1</v>
      </c>
      <c r="D182" s="195">
        <v>49917</v>
      </c>
      <c r="E182" s="196" t="s">
        <v>1168</v>
      </c>
      <c r="F182" s="160">
        <v>0</v>
      </c>
      <c r="G182" s="160">
        <v>0</v>
      </c>
      <c r="H182" s="160">
        <f t="shared" si="2"/>
        <v>0</v>
      </c>
      <c r="I182" s="160">
        <v>169200000</v>
      </c>
    </row>
    <row r="183" spans="1:9">
      <c r="A183" s="195">
        <v>4</v>
      </c>
      <c r="B183" s="195">
        <v>4</v>
      </c>
      <c r="C183" s="195">
        <v>2</v>
      </c>
      <c r="D183" s="195">
        <v>46011</v>
      </c>
      <c r="E183" s="196" t="s">
        <v>112</v>
      </c>
      <c r="F183" s="160">
        <v>1636639</v>
      </c>
      <c r="G183" s="160">
        <v>1971642</v>
      </c>
      <c r="H183" s="160">
        <f t="shared" si="2"/>
        <v>335003</v>
      </c>
      <c r="I183" s="160">
        <v>1360141</v>
      </c>
    </row>
    <row r="184" spans="1:9">
      <c r="A184" s="195">
        <v>4</v>
      </c>
      <c r="B184" s="195">
        <v>4</v>
      </c>
      <c r="C184" s="195">
        <v>2</v>
      </c>
      <c r="D184" s="195">
        <v>46021</v>
      </c>
      <c r="E184" s="196" t="s">
        <v>220</v>
      </c>
      <c r="F184" s="160">
        <v>13295000</v>
      </c>
      <c r="G184" s="160">
        <v>14489539</v>
      </c>
      <c r="H184" s="160">
        <f t="shared" si="2"/>
        <v>1194539</v>
      </c>
      <c r="I184" s="160">
        <v>10584509</v>
      </c>
    </row>
    <row r="185" spans="1:9">
      <c r="A185" s="195">
        <v>4</v>
      </c>
      <c r="B185" s="195">
        <v>4</v>
      </c>
      <c r="C185" s="195">
        <v>2</v>
      </c>
      <c r="D185" s="195">
        <v>46031</v>
      </c>
      <c r="E185" s="196" t="s">
        <v>221</v>
      </c>
      <c r="F185" s="160">
        <v>401899</v>
      </c>
      <c r="G185" s="160">
        <v>226806</v>
      </c>
      <c r="H185" s="160">
        <f t="shared" si="2"/>
        <v>-175093</v>
      </c>
      <c r="I185" s="160">
        <v>559219</v>
      </c>
    </row>
    <row r="186" spans="1:9">
      <c r="A186" s="195">
        <v>4</v>
      </c>
      <c r="B186" s="195">
        <v>4</v>
      </c>
      <c r="C186" s="195">
        <v>2</v>
      </c>
      <c r="D186" s="195">
        <v>46041</v>
      </c>
      <c r="E186" s="196" t="s">
        <v>113</v>
      </c>
      <c r="F186" s="160">
        <v>127200</v>
      </c>
      <c r="G186" s="160">
        <v>99832</v>
      </c>
      <c r="H186" s="160">
        <f t="shared" si="2"/>
        <v>-27368</v>
      </c>
      <c r="I186" s="160">
        <v>103008</v>
      </c>
    </row>
    <row r="187" spans="1:9">
      <c r="A187" s="195">
        <v>4</v>
      </c>
      <c r="B187" s="195">
        <v>4</v>
      </c>
      <c r="C187" s="195">
        <v>2</v>
      </c>
      <c r="D187" s="195">
        <v>46051</v>
      </c>
      <c r="E187" s="196" t="s">
        <v>222</v>
      </c>
      <c r="F187" s="160">
        <v>46000</v>
      </c>
      <c r="G187" s="160">
        <v>10300</v>
      </c>
      <c r="H187" s="160">
        <f t="shared" si="2"/>
        <v>-35700</v>
      </c>
      <c r="I187" s="160">
        <v>2250</v>
      </c>
    </row>
    <row r="188" spans="1:9">
      <c r="A188" s="195">
        <v>4</v>
      </c>
      <c r="B188" s="195">
        <v>4</v>
      </c>
      <c r="C188" s="195">
        <v>2</v>
      </c>
      <c r="D188" s="195">
        <v>46061</v>
      </c>
      <c r="E188" s="196" t="s">
        <v>977</v>
      </c>
      <c r="F188" s="160">
        <v>5300</v>
      </c>
      <c r="G188" s="160">
        <v>1335</v>
      </c>
      <c r="H188" s="160">
        <f t="shared" si="2"/>
        <v>-3965</v>
      </c>
      <c r="I188" s="160">
        <v>2170</v>
      </c>
    </row>
    <row r="189" spans="1:9">
      <c r="A189" s="195">
        <v>4</v>
      </c>
      <c r="B189" s="195">
        <v>4</v>
      </c>
      <c r="C189" s="195">
        <v>2</v>
      </c>
      <c r="D189" s="195">
        <v>46071</v>
      </c>
      <c r="E189" s="196" t="s">
        <v>114</v>
      </c>
      <c r="F189" s="160">
        <v>18220</v>
      </c>
      <c r="G189" s="160">
        <v>78986</v>
      </c>
      <c r="H189" s="160">
        <f t="shared" si="2"/>
        <v>60766</v>
      </c>
      <c r="I189" s="160">
        <v>7694</v>
      </c>
    </row>
    <row r="190" spans="1:9" hidden="1">
      <c r="A190" s="195">
        <v>4</v>
      </c>
      <c r="B190" s="195">
        <v>4</v>
      </c>
      <c r="C190" s="195">
        <v>2</v>
      </c>
      <c r="D190" s="195">
        <v>46081</v>
      </c>
      <c r="E190" s="196" t="s">
        <v>223</v>
      </c>
      <c r="F190" s="160">
        <v>0</v>
      </c>
      <c r="G190" s="160">
        <v>0</v>
      </c>
      <c r="H190" s="160">
        <f t="shared" si="2"/>
        <v>0</v>
      </c>
      <c r="I190" s="160">
        <v>0</v>
      </c>
    </row>
    <row r="191" spans="1:9">
      <c r="A191" s="195">
        <v>4</v>
      </c>
      <c r="B191" s="195">
        <v>4</v>
      </c>
      <c r="C191" s="195">
        <v>3</v>
      </c>
      <c r="D191" s="195">
        <v>45103</v>
      </c>
      <c r="E191" s="196" t="s">
        <v>224</v>
      </c>
      <c r="F191" s="160">
        <v>13400000</v>
      </c>
      <c r="G191" s="160">
        <v>14240888</v>
      </c>
      <c r="H191" s="160">
        <f t="shared" si="2"/>
        <v>840888</v>
      </c>
      <c r="I191" s="160">
        <v>14905271</v>
      </c>
    </row>
    <row r="192" spans="1:9">
      <c r="A192" s="195">
        <v>4</v>
      </c>
      <c r="B192" s="195">
        <v>6</v>
      </c>
      <c r="C192" s="195">
        <v>1</v>
      </c>
      <c r="D192" s="195">
        <v>48011</v>
      </c>
      <c r="E192" s="196" t="s">
        <v>227</v>
      </c>
      <c r="F192" s="160">
        <v>13426</v>
      </c>
      <c r="G192" s="160">
        <v>706</v>
      </c>
      <c r="H192" s="160">
        <f t="shared" si="2"/>
        <v>-12720</v>
      </c>
      <c r="I192" s="160">
        <v>6507</v>
      </c>
    </row>
    <row r="193" spans="1:9">
      <c r="A193" s="195">
        <v>4</v>
      </c>
      <c r="B193" s="195">
        <v>6</v>
      </c>
      <c r="C193" s="195">
        <v>1</v>
      </c>
      <c r="D193" s="195">
        <v>48012</v>
      </c>
      <c r="E193" s="196" t="s">
        <v>228</v>
      </c>
      <c r="F193" s="160">
        <v>67000</v>
      </c>
      <c r="G193" s="160">
        <v>119925</v>
      </c>
      <c r="H193" s="160">
        <f t="shared" si="2"/>
        <v>52925</v>
      </c>
      <c r="I193" s="160">
        <v>90526</v>
      </c>
    </row>
    <row r="194" spans="1:9">
      <c r="A194" s="195">
        <v>4</v>
      </c>
      <c r="B194" s="195">
        <v>6</v>
      </c>
      <c r="C194" s="195">
        <v>1</v>
      </c>
      <c r="D194" s="195">
        <v>48013</v>
      </c>
      <c r="E194" s="196" t="s">
        <v>229</v>
      </c>
      <c r="F194" s="160">
        <v>0</v>
      </c>
      <c r="G194" s="160">
        <v>1250</v>
      </c>
      <c r="H194" s="160">
        <f t="shared" si="2"/>
        <v>1250</v>
      </c>
      <c r="I194" s="160">
        <v>100</v>
      </c>
    </row>
    <row r="195" spans="1:9">
      <c r="A195" s="195">
        <v>4</v>
      </c>
      <c r="B195" s="195">
        <v>6</v>
      </c>
      <c r="C195" s="195">
        <v>1</v>
      </c>
      <c r="D195" s="195">
        <v>48014</v>
      </c>
      <c r="E195" s="196" t="s">
        <v>230</v>
      </c>
      <c r="F195" s="160">
        <v>18100</v>
      </c>
      <c r="G195" s="160">
        <v>5926</v>
      </c>
      <c r="H195" s="160">
        <f t="shared" si="2"/>
        <v>-12174</v>
      </c>
      <c r="I195" s="160">
        <v>231834</v>
      </c>
    </row>
    <row r="196" spans="1:9">
      <c r="A196" s="195">
        <v>4</v>
      </c>
      <c r="B196" s="195">
        <v>6</v>
      </c>
      <c r="C196" s="195">
        <v>1</v>
      </c>
      <c r="D196" s="195">
        <v>48015</v>
      </c>
      <c r="E196" s="196" t="s">
        <v>231</v>
      </c>
      <c r="F196" s="160">
        <v>9000</v>
      </c>
      <c r="G196" s="160">
        <v>2655</v>
      </c>
      <c r="H196" s="160">
        <f t="shared" si="2"/>
        <v>-6345</v>
      </c>
      <c r="I196" s="160">
        <v>11676</v>
      </c>
    </row>
    <row r="197" spans="1:9">
      <c r="A197" s="195">
        <v>4</v>
      </c>
      <c r="B197" s="195">
        <v>6</v>
      </c>
      <c r="C197" s="195">
        <v>3</v>
      </c>
      <c r="D197" s="195">
        <v>48501</v>
      </c>
      <c r="E197" s="196" t="s">
        <v>232</v>
      </c>
      <c r="F197" s="160">
        <v>276380</v>
      </c>
      <c r="G197" s="160">
        <v>379937</v>
      </c>
      <c r="H197" s="160">
        <f t="shared" si="2"/>
        <v>103557</v>
      </c>
      <c r="I197" s="160">
        <v>113765</v>
      </c>
    </row>
    <row r="198" spans="1:9">
      <c r="A198" s="195">
        <v>4</v>
      </c>
      <c r="B198" s="195">
        <v>7</v>
      </c>
      <c r="C198" s="195">
        <v>1</v>
      </c>
      <c r="D198" s="195">
        <v>49011</v>
      </c>
      <c r="E198" s="196" t="s">
        <v>115</v>
      </c>
      <c r="F198" s="160">
        <v>858653</v>
      </c>
      <c r="G198" s="160">
        <v>2545499</v>
      </c>
      <c r="H198" s="160">
        <f t="shared" si="2"/>
        <v>1686846</v>
      </c>
      <c r="I198" s="160">
        <v>854654</v>
      </c>
    </row>
    <row r="199" spans="1:9">
      <c r="A199" s="195">
        <v>4</v>
      </c>
      <c r="B199" s="195">
        <v>7</v>
      </c>
      <c r="C199" s="195">
        <v>1</v>
      </c>
      <c r="D199" s="195">
        <v>49021</v>
      </c>
      <c r="E199" s="196" t="s">
        <v>234</v>
      </c>
      <c r="F199" s="160">
        <v>460300</v>
      </c>
      <c r="G199" s="160">
        <v>2396006</v>
      </c>
      <c r="H199" s="160">
        <f t="shared" si="2"/>
        <v>1935706</v>
      </c>
      <c r="I199" s="160">
        <v>281868</v>
      </c>
    </row>
    <row r="200" spans="1:9">
      <c r="A200" s="195">
        <v>4</v>
      </c>
      <c r="B200" s="195">
        <v>7</v>
      </c>
      <c r="C200" s="195">
        <v>1</v>
      </c>
      <c r="D200" s="195">
        <v>49022</v>
      </c>
      <c r="E200" s="196" t="s">
        <v>1274</v>
      </c>
      <c r="F200" s="160">
        <v>800000</v>
      </c>
      <c r="G200" s="160">
        <v>753601</v>
      </c>
      <c r="H200" s="160">
        <f t="shared" si="2"/>
        <v>-46399</v>
      </c>
      <c r="I200" s="160">
        <v>0</v>
      </c>
    </row>
    <row r="201" spans="1:9">
      <c r="A201" s="195">
        <v>4</v>
      </c>
      <c r="B201" s="195">
        <v>7</v>
      </c>
      <c r="C201" s="195">
        <v>1</v>
      </c>
      <c r="D201" s="195">
        <v>49031</v>
      </c>
      <c r="E201" s="196" t="s">
        <v>116</v>
      </c>
      <c r="F201" s="160">
        <v>45000</v>
      </c>
      <c r="G201" s="160">
        <v>73748</v>
      </c>
      <c r="H201" s="160">
        <f t="shared" si="2"/>
        <v>28748</v>
      </c>
      <c r="I201" s="160">
        <v>49327</v>
      </c>
    </row>
    <row r="202" spans="1:9">
      <c r="A202" s="195">
        <v>4</v>
      </c>
      <c r="B202" s="195">
        <v>7</v>
      </c>
      <c r="C202" s="195">
        <v>1</v>
      </c>
      <c r="D202" s="195">
        <v>49051</v>
      </c>
      <c r="E202" s="196" t="s">
        <v>235</v>
      </c>
      <c r="F202" s="160">
        <v>61292</v>
      </c>
      <c r="G202" s="160">
        <v>49418</v>
      </c>
      <c r="H202" s="160">
        <f t="shared" si="2"/>
        <v>-11874</v>
      </c>
      <c r="I202" s="160">
        <v>55144</v>
      </c>
    </row>
    <row r="203" spans="1:9">
      <c r="A203" s="195">
        <v>4</v>
      </c>
      <c r="B203" s="195">
        <v>7</v>
      </c>
      <c r="C203" s="195">
        <v>1</v>
      </c>
      <c r="D203" s="195">
        <v>49052</v>
      </c>
      <c r="E203" s="196" t="s">
        <v>236</v>
      </c>
      <c r="F203" s="160">
        <v>1570270</v>
      </c>
      <c r="G203" s="160">
        <v>327994</v>
      </c>
      <c r="H203" s="160">
        <f t="shared" si="2"/>
        <v>-1242276</v>
      </c>
      <c r="I203" s="160">
        <v>456226</v>
      </c>
    </row>
    <row r="204" spans="1:9">
      <c r="A204" s="195">
        <v>4</v>
      </c>
      <c r="B204" s="195">
        <v>7</v>
      </c>
      <c r="C204" s="195">
        <v>1</v>
      </c>
      <c r="D204" s="195">
        <v>49053</v>
      </c>
      <c r="E204" s="196" t="s">
        <v>978</v>
      </c>
      <c r="F204" s="160">
        <v>14428200</v>
      </c>
      <c r="G204" s="160">
        <v>12432125</v>
      </c>
      <c r="H204" s="160">
        <f t="shared" si="2"/>
        <v>-1996075</v>
      </c>
      <c r="I204" s="160">
        <v>10133197</v>
      </c>
    </row>
    <row r="205" spans="1:9">
      <c r="A205" s="195">
        <v>4</v>
      </c>
      <c r="B205" s="195">
        <v>7</v>
      </c>
      <c r="C205" s="195">
        <v>1</v>
      </c>
      <c r="D205" s="195">
        <v>49061</v>
      </c>
      <c r="E205" s="196" t="s">
        <v>117</v>
      </c>
      <c r="F205" s="160">
        <v>3612733</v>
      </c>
      <c r="G205" s="160">
        <v>1309796</v>
      </c>
      <c r="H205" s="160">
        <f t="shared" ref="H205:H218" si="3">G205-F205</f>
        <v>-2302937</v>
      </c>
      <c r="I205" s="160">
        <v>1499034</v>
      </c>
    </row>
    <row r="206" spans="1:9">
      <c r="A206" s="195">
        <v>4</v>
      </c>
      <c r="B206" s="195">
        <v>7</v>
      </c>
      <c r="C206" s="195">
        <v>1</v>
      </c>
      <c r="D206" s="195">
        <v>49081</v>
      </c>
      <c r="E206" s="196" t="s">
        <v>979</v>
      </c>
      <c r="F206" s="160">
        <v>5000000</v>
      </c>
      <c r="G206" s="160">
        <v>4452776</v>
      </c>
      <c r="H206" s="160">
        <f t="shared" si="3"/>
        <v>-547224</v>
      </c>
      <c r="I206" s="160">
        <v>7969478</v>
      </c>
    </row>
    <row r="207" spans="1:9">
      <c r="A207" s="195">
        <v>4</v>
      </c>
      <c r="B207" s="195">
        <v>7</v>
      </c>
      <c r="C207" s="195">
        <v>1</v>
      </c>
      <c r="D207" s="195">
        <v>49082</v>
      </c>
      <c r="E207" s="196" t="s">
        <v>980</v>
      </c>
      <c r="F207" s="160">
        <v>1300000</v>
      </c>
      <c r="G207" s="160">
        <v>2314985</v>
      </c>
      <c r="H207" s="160">
        <f t="shared" si="3"/>
        <v>1014985</v>
      </c>
      <c r="I207" s="160">
        <v>1825449</v>
      </c>
    </row>
    <row r="208" spans="1:9">
      <c r="A208" s="195">
        <v>4</v>
      </c>
      <c r="B208" s="195">
        <v>7</v>
      </c>
      <c r="C208" s="195">
        <v>2</v>
      </c>
      <c r="D208" s="195">
        <v>31012</v>
      </c>
      <c r="E208" s="196" t="s">
        <v>237</v>
      </c>
      <c r="F208" s="160">
        <v>160000</v>
      </c>
      <c r="G208" s="160">
        <v>52</v>
      </c>
      <c r="H208" s="160">
        <f t="shared" si="3"/>
        <v>-159948</v>
      </c>
      <c r="I208" s="160">
        <v>5414</v>
      </c>
    </row>
    <row r="209" spans="1:9">
      <c r="A209" s="195">
        <v>4</v>
      </c>
      <c r="B209" s="195">
        <v>7</v>
      </c>
      <c r="C209" s="195">
        <v>2</v>
      </c>
      <c r="D209" s="195">
        <v>49901</v>
      </c>
      <c r="E209" s="196" t="s">
        <v>118</v>
      </c>
      <c r="F209" s="160">
        <v>0</v>
      </c>
      <c r="G209" s="160">
        <v>0</v>
      </c>
      <c r="H209" s="160">
        <f t="shared" si="3"/>
        <v>0</v>
      </c>
      <c r="I209" s="160">
        <v>272</v>
      </c>
    </row>
    <row r="210" spans="1:9">
      <c r="A210" s="195">
        <v>4</v>
      </c>
      <c r="B210" s="195">
        <v>7</v>
      </c>
      <c r="C210" s="195">
        <v>2</v>
      </c>
      <c r="D210" s="195">
        <v>49902</v>
      </c>
      <c r="E210" s="196" t="s">
        <v>119</v>
      </c>
      <c r="F210" s="160">
        <v>410000</v>
      </c>
      <c r="G210" s="160">
        <v>93850</v>
      </c>
      <c r="H210" s="160">
        <f t="shared" si="3"/>
        <v>-316150</v>
      </c>
      <c r="I210" s="160">
        <v>126664</v>
      </c>
    </row>
    <row r="211" spans="1:9">
      <c r="A211" s="195">
        <v>4</v>
      </c>
      <c r="B211" s="195">
        <v>7</v>
      </c>
      <c r="C211" s="195">
        <v>2</v>
      </c>
      <c r="D211" s="195">
        <v>49903</v>
      </c>
      <c r="E211" s="196" t="s">
        <v>981</v>
      </c>
      <c r="F211" s="160">
        <v>300000</v>
      </c>
      <c r="G211" s="160">
        <v>42647</v>
      </c>
      <c r="H211" s="160">
        <f t="shared" si="3"/>
        <v>-257353</v>
      </c>
      <c r="I211" s="160">
        <v>111551</v>
      </c>
    </row>
    <row r="212" spans="1:9">
      <c r="A212" s="195">
        <v>4</v>
      </c>
      <c r="B212" s="195">
        <v>7</v>
      </c>
      <c r="C212" s="195">
        <v>2</v>
      </c>
      <c r="D212" s="195">
        <v>49905</v>
      </c>
      <c r="E212" s="196" t="s">
        <v>982</v>
      </c>
      <c r="F212" s="160">
        <v>116284</v>
      </c>
      <c r="G212" s="160">
        <v>0</v>
      </c>
      <c r="H212" s="160">
        <f t="shared" si="3"/>
        <v>-116284</v>
      </c>
      <c r="I212" s="160">
        <v>245842</v>
      </c>
    </row>
    <row r="213" spans="1:9">
      <c r="A213" s="195">
        <v>4</v>
      </c>
      <c r="B213" s="195">
        <v>7</v>
      </c>
      <c r="C213" s="195">
        <v>2</v>
      </c>
      <c r="D213" s="195">
        <v>49906</v>
      </c>
      <c r="E213" s="196" t="s">
        <v>238</v>
      </c>
      <c r="F213" s="160">
        <v>1355500</v>
      </c>
      <c r="G213" s="160">
        <v>1629160</v>
      </c>
      <c r="H213" s="160">
        <f t="shared" si="3"/>
        <v>273660</v>
      </c>
      <c r="I213" s="160">
        <v>853649</v>
      </c>
    </row>
    <row r="214" spans="1:9">
      <c r="A214" s="195">
        <v>4</v>
      </c>
      <c r="B214" s="195">
        <v>7</v>
      </c>
      <c r="C214" s="195">
        <v>2</v>
      </c>
      <c r="D214" s="195">
        <v>49913</v>
      </c>
      <c r="E214" s="196" t="s">
        <v>738</v>
      </c>
      <c r="F214" s="160">
        <v>0</v>
      </c>
      <c r="G214" s="160">
        <v>144301</v>
      </c>
      <c r="H214" s="160">
        <f t="shared" si="3"/>
        <v>144301</v>
      </c>
      <c r="I214" s="160">
        <v>29755</v>
      </c>
    </row>
    <row r="215" spans="1:9">
      <c r="A215" s="195">
        <v>4</v>
      </c>
      <c r="B215" s="195">
        <v>7</v>
      </c>
      <c r="C215" s="195">
        <v>2</v>
      </c>
      <c r="D215" s="195">
        <v>49914</v>
      </c>
      <c r="E215" s="196" t="s">
        <v>739</v>
      </c>
      <c r="F215" s="160">
        <v>0</v>
      </c>
      <c r="G215" s="160">
        <v>30492</v>
      </c>
      <c r="H215" s="160">
        <f t="shared" si="3"/>
        <v>30492</v>
      </c>
      <c r="I215" s="160">
        <v>280596</v>
      </c>
    </row>
    <row r="216" spans="1:9" hidden="1">
      <c r="A216" s="195">
        <v>4</v>
      </c>
      <c r="B216" s="195">
        <v>7</v>
      </c>
      <c r="C216" s="195">
        <v>2</v>
      </c>
      <c r="D216" s="195">
        <v>49916</v>
      </c>
      <c r="E216" s="196" t="s">
        <v>1042</v>
      </c>
      <c r="F216" s="160">
        <v>0</v>
      </c>
      <c r="G216" s="160">
        <v>0</v>
      </c>
      <c r="H216" s="160">
        <f t="shared" si="3"/>
        <v>0</v>
      </c>
      <c r="I216" s="160">
        <v>0</v>
      </c>
    </row>
    <row r="217" spans="1:9">
      <c r="A217" s="195">
        <v>4</v>
      </c>
      <c r="B217" s="195">
        <v>7</v>
      </c>
      <c r="C217" s="195">
        <v>2</v>
      </c>
      <c r="D217" s="195">
        <v>49999</v>
      </c>
      <c r="E217" s="196" t="s">
        <v>239</v>
      </c>
      <c r="F217" s="160">
        <v>3522956</v>
      </c>
      <c r="G217" s="160">
        <v>4149723</v>
      </c>
      <c r="H217" s="160">
        <v>0</v>
      </c>
      <c r="I217" s="160">
        <v>4580135</v>
      </c>
    </row>
    <row r="218" spans="1:9">
      <c r="A218" s="195">
        <v>4</v>
      </c>
      <c r="B218" s="195">
        <v>7</v>
      </c>
      <c r="C218" s="195">
        <v>3</v>
      </c>
      <c r="D218" s="195">
        <v>49908</v>
      </c>
      <c r="E218" s="196" t="s">
        <v>530</v>
      </c>
      <c r="F218" s="160">
        <v>2943041</v>
      </c>
      <c r="G218" s="160">
        <v>10495997</v>
      </c>
      <c r="H218" s="160">
        <f t="shared" si="3"/>
        <v>7552956</v>
      </c>
      <c r="I218" s="160">
        <v>11262603</v>
      </c>
    </row>
    <row r="219" spans="1:9">
      <c r="A219" s="184"/>
      <c r="B219" s="184"/>
      <c r="C219" s="184"/>
      <c r="D219" s="184"/>
      <c r="E219" s="185" t="s">
        <v>28</v>
      </c>
      <c r="F219" s="186">
        <f>SUM(F5:F218)</f>
        <v>2405881000</v>
      </c>
      <c r="G219" s="186">
        <f t="shared" ref="G219:I219" si="4">SUM(G5:G218)</f>
        <v>2615355959</v>
      </c>
      <c r="H219" s="186">
        <f>G219-F219</f>
        <v>209474959</v>
      </c>
      <c r="I219" s="186">
        <f t="shared" si="4"/>
        <v>2082375052</v>
      </c>
    </row>
    <row r="221" spans="1:9">
      <c r="F221" s="170"/>
      <c r="G221" s="170"/>
      <c r="H221" s="170"/>
      <c r="I221" s="170"/>
    </row>
    <row r="222" spans="1:9">
      <c r="F222" s="170"/>
      <c r="G222" s="170"/>
      <c r="H222" s="170"/>
      <c r="I222" s="170"/>
    </row>
  </sheetData>
  <mergeCells count="5">
    <mergeCell ref="A1:I1"/>
    <mergeCell ref="A3:D3"/>
    <mergeCell ref="E3:E4"/>
    <mergeCell ref="F3:H3"/>
    <mergeCell ref="I3:I4"/>
  </mergeCells>
  <pageMargins left="0.29166666666666702" right="0.26041666666666702" top="0.84375" bottom="0.6" header="0.25" footer="0.37"/>
  <pageSetup paperSize="9" scale="88" orientation="portrait" r:id="rId1"/>
  <headerFooter>
    <oddHeader>&amp;R&amp;"Times New Roman,Regular"Kingdom of Bahrain
Consolidated Final Account
For The Year Ended 31 December 2021</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46"/>
  <dimension ref="A1:I20"/>
  <sheetViews>
    <sheetView view="pageBreakPreview" zoomScaleNormal="100" zoomScaleSheetLayoutView="100" workbookViewId="0">
      <selection sqref="A1:I1"/>
    </sheetView>
  </sheetViews>
  <sheetFormatPr defaultColWidth="9.140625" defaultRowHeight="12.75"/>
  <cols>
    <col min="1" max="1" width="29.140625" style="8" customWidth="1"/>
    <col min="2" max="2" width="14.85546875" style="47" bestFit="1" customWidth="1"/>
    <col min="3" max="3" width="0.140625" style="47" customWidth="1"/>
    <col min="4" max="4" width="14.85546875" style="9" bestFit="1" customWidth="1"/>
    <col min="5" max="5" width="14.7109375" style="9" hidden="1" customWidth="1"/>
    <col min="6" max="6" width="14" style="47" customWidth="1"/>
    <col min="7" max="7" width="16.7109375" style="47" customWidth="1"/>
    <col min="8" max="8" width="14.85546875" style="47" customWidth="1"/>
    <col min="9" max="9" width="23.140625" style="47" customWidth="1"/>
    <col min="10" max="16384" width="9.140625" style="9"/>
  </cols>
  <sheetData>
    <row r="1" spans="1:9" ht="22.5" customHeight="1">
      <c r="A1" s="272" t="s">
        <v>954</v>
      </c>
      <c r="B1" s="273"/>
      <c r="C1" s="273"/>
      <c r="D1" s="273"/>
      <c r="E1" s="273"/>
      <c r="F1" s="273"/>
      <c r="G1" s="273"/>
      <c r="H1" s="273"/>
      <c r="I1" s="273"/>
    </row>
    <row r="2" spans="1:9" ht="14.25" customHeight="1">
      <c r="A2" s="7"/>
      <c r="B2" s="39"/>
      <c r="C2" s="39"/>
      <c r="D2" s="10"/>
      <c r="E2" s="10"/>
      <c r="F2" s="39"/>
      <c r="G2" s="39"/>
      <c r="H2" s="39"/>
      <c r="I2" s="40" t="s">
        <v>49</v>
      </c>
    </row>
    <row r="3" spans="1:9" s="41" customFormat="1" ht="59.45" customHeight="1">
      <c r="A3" s="60" t="s">
        <v>29</v>
      </c>
      <c r="B3" s="60" t="s">
        <v>66</v>
      </c>
      <c r="C3" s="60" t="s">
        <v>1158</v>
      </c>
      <c r="D3" s="60" t="s">
        <v>61</v>
      </c>
      <c r="E3" s="60" t="s">
        <v>37</v>
      </c>
      <c r="F3" s="60" t="s">
        <v>495</v>
      </c>
      <c r="G3" s="60" t="s">
        <v>38</v>
      </c>
      <c r="H3" s="60" t="s">
        <v>614</v>
      </c>
      <c r="I3" s="60" t="s">
        <v>39</v>
      </c>
    </row>
    <row r="4" spans="1:9" s="41" customFormat="1" ht="5.25" customHeight="1">
      <c r="A4" s="134"/>
      <c r="B4" s="134"/>
      <c r="C4" s="134"/>
      <c r="D4" s="134"/>
      <c r="E4" s="134"/>
      <c r="F4" s="134"/>
      <c r="G4" s="134"/>
      <c r="H4" s="134"/>
      <c r="I4" s="134"/>
    </row>
    <row r="5" spans="1:9" s="42" customFormat="1" ht="22.5" customHeight="1">
      <c r="A5" s="135" t="s">
        <v>34</v>
      </c>
      <c r="B5" s="136"/>
      <c r="C5" s="136"/>
      <c r="D5" s="136"/>
      <c r="E5" s="136"/>
      <c r="F5" s="136"/>
      <c r="G5" s="136"/>
      <c r="H5" s="136"/>
      <c r="I5" s="136"/>
    </row>
    <row r="6" spans="1:9" s="42" customFormat="1" ht="22.5" customHeight="1">
      <c r="A6" s="43" t="s">
        <v>18</v>
      </c>
      <c r="B6" s="197">
        <v>1391629280</v>
      </c>
      <c r="C6" s="194" t="s">
        <v>163</v>
      </c>
      <c r="D6" s="194">
        <v>18308353</v>
      </c>
      <c r="E6" s="167">
        <f>SUM(B6:D6)</f>
        <v>1409937633</v>
      </c>
      <c r="F6" s="198">
        <v>0</v>
      </c>
      <c r="G6" s="194">
        <v>1409937633</v>
      </c>
      <c r="H6" s="194">
        <v>1411029624</v>
      </c>
      <c r="I6" s="206">
        <f>G6-H6</f>
        <v>-1091991</v>
      </c>
    </row>
    <row r="7" spans="1:9" s="42" customFormat="1" ht="22.5" customHeight="1">
      <c r="A7" s="43" t="s">
        <v>19</v>
      </c>
      <c r="B7" s="197">
        <v>193416489</v>
      </c>
      <c r="C7" s="194" t="s">
        <v>163</v>
      </c>
      <c r="D7" s="194">
        <v>29383551</v>
      </c>
      <c r="E7" s="167">
        <f t="shared" ref="E7:E12" si="0">SUM(B7:D7)</f>
        <v>222800040</v>
      </c>
      <c r="F7" s="194">
        <v>9383</v>
      </c>
      <c r="G7" s="194">
        <v>222809423</v>
      </c>
      <c r="H7" s="194">
        <v>222210094</v>
      </c>
      <c r="I7" s="206">
        <f>G7-H7</f>
        <v>599329</v>
      </c>
    </row>
    <row r="8" spans="1:9" s="42" customFormat="1" ht="22.5" customHeight="1">
      <c r="A8" s="43" t="s">
        <v>20</v>
      </c>
      <c r="B8" s="197">
        <v>103658039</v>
      </c>
      <c r="C8" s="194" t="s">
        <v>163</v>
      </c>
      <c r="D8" s="194">
        <v>11415907</v>
      </c>
      <c r="E8" s="167">
        <f t="shared" si="0"/>
        <v>115073946</v>
      </c>
      <c r="F8" s="194">
        <v>1050</v>
      </c>
      <c r="G8" s="194">
        <v>115074996</v>
      </c>
      <c r="H8" s="194">
        <v>128787114</v>
      </c>
      <c r="I8" s="206">
        <f t="shared" ref="I8:I12" si="1">G8-H8</f>
        <v>-13712118</v>
      </c>
    </row>
    <row r="9" spans="1:9" s="42" customFormat="1" ht="22.5" customHeight="1">
      <c r="A9" s="43" t="s">
        <v>21</v>
      </c>
      <c r="B9" s="197">
        <v>12919967</v>
      </c>
      <c r="C9" s="194" t="s">
        <v>163</v>
      </c>
      <c r="D9" s="194">
        <v>2093759</v>
      </c>
      <c r="E9" s="167">
        <f t="shared" si="0"/>
        <v>15013726</v>
      </c>
      <c r="F9" s="194">
        <v>184567</v>
      </c>
      <c r="G9" s="194">
        <v>15198293</v>
      </c>
      <c r="H9" s="194">
        <v>11107371</v>
      </c>
      <c r="I9" s="206">
        <f t="shared" si="1"/>
        <v>4090922</v>
      </c>
    </row>
    <row r="10" spans="1:9" s="42" customFormat="1" ht="22.5" customHeight="1">
      <c r="A10" s="43" t="s">
        <v>22</v>
      </c>
      <c r="B10" s="197">
        <v>37863912</v>
      </c>
      <c r="C10" s="194" t="s">
        <v>163</v>
      </c>
      <c r="D10" s="194">
        <v>3222699</v>
      </c>
      <c r="E10" s="167">
        <f t="shared" si="0"/>
        <v>41086611</v>
      </c>
      <c r="F10" s="194">
        <v>80000</v>
      </c>
      <c r="G10" s="194">
        <v>41166611</v>
      </c>
      <c r="H10" s="194">
        <v>43264620</v>
      </c>
      <c r="I10" s="206">
        <f t="shared" si="1"/>
        <v>-2098009</v>
      </c>
    </row>
    <row r="11" spans="1:9" s="42" customFormat="1" ht="22.5" customHeight="1">
      <c r="A11" s="43" t="s">
        <v>23</v>
      </c>
      <c r="B11" s="197">
        <v>548651113</v>
      </c>
      <c r="C11" s="194">
        <v>0</v>
      </c>
      <c r="D11" s="194">
        <v>-86996049</v>
      </c>
      <c r="E11" s="167">
        <f t="shared" si="0"/>
        <v>461655064</v>
      </c>
      <c r="F11" s="194">
        <v>27237180</v>
      </c>
      <c r="G11" s="194">
        <v>488892244</v>
      </c>
      <c r="H11" s="194">
        <v>503378356</v>
      </c>
      <c r="I11" s="206">
        <f t="shared" si="1"/>
        <v>-14486112</v>
      </c>
    </row>
    <row r="12" spans="1:9" s="42" customFormat="1" ht="22.5" customHeight="1">
      <c r="A12" s="43" t="s">
        <v>535</v>
      </c>
      <c r="B12" s="197">
        <v>1025627200</v>
      </c>
      <c r="C12" s="194" t="s">
        <v>163</v>
      </c>
      <c r="D12" s="194">
        <v>22571780</v>
      </c>
      <c r="E12" s="167">
        <f t="shared" si="0"/>
        <v>1048198980</v>
      </c>
      <c r="F12" s="198">
        <v>0</v>
      </c>
      <c r="G12" s="194">
        <v>1048198980</v>
      </c>
      <c r="H12" s="194">
        <v>1048160987</v>
      </c>
      <c r="I12" s="206">
        <f t="shared" si="1"/>
        <v>37993</v>
      </c>
    </row>
    <row r="13" spans="1:9" ht="22.5" customHeight="1">
      <c r="A13" s="135" t="s">
        <v>32</v>
      </c>
      <c r="B13" s="207">
        <f>SUM(B6:B12)</f>
        <v>3313766000</v>
      </c>
      <c r="C13" s="207">
        <f>SUM(C6:C12)</f>
        <v>0</v>
      </c>
      <c r="D13" s="201">
        <f t="shared" ref="D13:I13" si="2">SUM(D6:D12)</f>
        <v>0</v>
      </c>
      <c r="E13" s="207">
        <f t="shared" si="2"/>
        <v>3313766000</v>
      </c>
      <c r="F13" s="201">
        <f t="shared" si="2"/>
        <v>27512180</v>
      </c>
      <c r="G13" s="207">
        <f t="shared" si="2"/>
        <v>3341278180</v>
      </c>
      <c r="H13" s="207">
        <f t="shared" si="2"/>
        <v>3367938166</v>
      </c>
      <c r="I13" s="207">
        <f t="shared" si="2"/>
        <v>-26659986</v>
      </c>
    </row>
    <row r="14" spans="1:9" ht="3" customHeight="1">
      <c r="A14" s="44"/>
      <c r="B14" s="64"/>
      <c r="C14" s="65"/>
      <c r="D14" s="64"/>
      <c r="E14" s="64"/>
      <c r="F14" s="64"/>
      <c r="G14" s="64"/>
      <c r="H14" s="64"/>
      <c r="I14" s="64"/>
    </row>
    <row r="15" spans="1:9" ht="22.5" customHeight="1">
      <c r="A15" s="135" t="s">
        <v>24</v>
      </c>
      <c r="B15" s="194">
        <v>300000000</v>
      </c>
      <c r="C15" s="194" t="s">
        <v>163</v>
      </c>
      <c r="D15" s="198">
        <v>0</v>
      </c>
      <c r="E15" s="197">
        <f>SUM(B15:D15)</f>
        <v>300000000</v>
      </c>
      <c r="F15" s="194">
        <v>23000000</v>
      </c>
      <c r="G15" s="194">
        <f>F15+E15</f>
        <v>323000000</v>
      </c>
      <c r="H15" s="194">
        <v>199902011</v>
      </c>
      <c r="I15" s="194">
        <f>G15-H15</f>
        <v>123097989</v>
      </c>
    </row>
    <row r="16" spans="1:9" ht="3" customHeight="1">
      <c r="A16" s="44"/>
      <c r="B16" s="66"/>
      <c r="C16" s="65"/>
      <c r="D16" s="67"/>
      <c r="E16" s="66"/>
      <c r="F16" s="66"/>
      <c r="G16" s="66"/>
      <c r="H16" s="66"/>
      <c r="I16" s="66"/>
    </row>
    <row r="17" spans="1:9" ht="22.5" customHeight="1">
      <c r="A17" s="135" t="s">
        <v>33</v>
      </c>
      <c r="B17" s="207">
        <f>SUM(B13:B15)</f>
        <v>3613766000</v>
      </c>
      <c r="C17" s="201">
        <f>SUM(C13:C15)</f>
        <v>0</v>
      </c>
      <c r="D17" s="201">
        <f t="shared" ref="D17:I17" si="3">SUM(D13:D15)</f>
        <v>0</v>
      </c>
      <c r="E17" s="207">
        <f t="shared" si="3"/>
        <v>3613766000</v>
      </c>
      <c r="F17" s="207">
        <f t="shared" si="3"/>
        <v>50512180</v>
      </c>
      <c r="G17" s="207">
        <f t="shared" si="3"/>
        <v>3664278180</v>
      </c>
      <c r="H17" s="207">
        <f t="shared" si="3"/>
        <v>3567840177</v>
      </c>
      <c r="I17" s="207">
        <f t="shared" si="3"/>
        <v>96438003</v>
      </c>
    </row>
    <row r="18" spans="1:9" ht="18.75">
      <c r="A18" s="89"/>
      <c r="B18" s="45"/>
      <c r="C18" s="45"/>
      <c r="D18" s="290"/>
      <c r="E18" s="290"/>
      <c r="F18" s="290"/>
      <c r="G18" s="290"/>
      <c r="H18" s="97"/>
      <c r="I18" s="97"/>
    </row>
    <row r="19" spans="1:9" ht="16.5">
      <c r="A19" s="46"/>
    </row>
    <row r="20" spans="1:9" ht="18.75">
      <c r="B20" s="48"/>
      <c r="C20" s="48"/>
      <c r="D20" s="96"/>
      <c r="E20" s="96"/>
      <c r="F20" s="48"/>
      <c r="G20" s="48"/>
      <c r="H20" s="48"/>
      <c r="I20" s="48"/>
    </row>
  </sheetData>
  <mergeCells count="2">
    <mergeCell ref="D18:G18"/>
    <mergeCell ref="A1:I1"/>
  </mergeCells>
  <phoneticPr fontId="0" type="noConversion"/>
  <pageMargins left="0.28999999999999998" right="0.33333333333333298" top="0.82291666666666696" bottom="0.74" header="0.25" footer="0.5"/>
  <pageSetup paperSize="9" orientation="landscape" r:id="rId1"/>
  <headerFooter>
    <oddHeader>&amp;R&amp;"Times New Roman,Regular"Kingdom of Bahrain
Consolidated Final Account
For The Year Ended 31 December 2021</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169"/>
  <sheetViews>
    <sheetView view="pageBreakPreview" zoomScaleNormal="100" zoomScaleSheetLayoutView="100" zoomScalePageLayoutView="130" workbookViewId="0">
      <selection sqref="A1:H1"/>
    </sheetView>
  </sheetViews>
  <sheetFormatPr defaultRowHeight="12.75"/>
  <cols>
    <col min="1" max="1" width="52" customWidth="1"/>
    <col min="2" max="2" width="12.140625" bestFit="1" customWidth="1"/>
    <col min="3" max="3" width="8.5703125" hidden="1" customWidth="1"/>
    <col min="4" max="4" width="11.28515625" bestFit="1" customWidth="1"/>
    <col min="5" max="5" width="11.28515625" customWidth="1"/>
    <col min="6" max="6" width="13.85546875" bestFit="1" customWidth="1"/>
    <col min="7" max="7" width="9.7109375" hidden="1" customWidth="1"/>
    <col min="8" max="8" width="12" hidden="1" customWidth="1"/>
  </cols>
  <sheetData>
    <row r="1" spans="1:8" ht="21.75" customHeight="1">
      <c r="A1" s="291" t="s">
        <v>951</v>
      </c>
      <c r="B1" s="292"/>
      <c r="C1" s="292"/>
      <c r="D1" s="292"/>
      <c r="E1" s="292"/>
      <c r="F1" s="292"/>
      <c r="G1" s="292"/>
      <c r="H1" s="293"/>
    </row>
    <row r="2" spans="1:8" ht="15" customHeight="1">
      <c r="H2" s="40" t="s">
        <v>49</v>
      </c>
    </row>
    <row r="3" spans="1:8" ht="72">
      <c r="A3" s="62" t="s">
        <v>538</v>
      </c>
      <c r="B3" s="62" t="s">
        <v>69</v>
      </c>
      <c r="C3" s="111" t="s">
        <v>240</v>
      </c>
      <c r="D3" s="62" t="s">
        <v>58</v>
      </c>
      <c r="E3" s="62" t="s">
        <v>495</v>
      </c>
      <c r="F3" s="62" t="s">
        <v>37</v>
      </c>
      <c r="G3" s="72" t="s">
        <v>617</v>
      </c>
      <c r="H3" s="62" t="s">
        <v>38</v>
      </c>
    </row>
    <row r="4" spans="1:8">
      <c r="A4" s="17"/>
      <c r="B4" s="17"/>
      <c r="C4" s="16"/>
      <c r="D4" s="16"/>
      <c r="E4" s="16"/>
      <c r="F4" s="16"/>
      <c r="G4" s="49"/>
      <c r="H4" s="17"/>
    </row>
    <row r="5" spans="1:8" s="102" customFormat="1" ht="18" customHeight="1">
      <c r="A5" s="180" t="s">
        <v>863</v>
      </c>
      <c r="B5" s="182">
        <f t="shared" ref="B5:H5" si="0">SUM(B6:B45)</f>
        <v>914228000</v>
      </c>
      <c r="C5" s="101">
        <f t="shared" si="0"/>
        <v>0</v>
      </c>
      <c r="D5" s="182">
        <f t="shared" si="0"/>
        <v>8328904</v>
      </c>
      <c r="E5" s="182">
        <f t="shared" si="0"/>
        <v>100000</v>
      </c>
      <c r="F5" s="182">
        <f t="shared" si="0"/>
        <v>922656904</v>
      </c>
      <c r="G5" s="101">
        <f t="shared" si="0"/>
        <v>0</v>
      </c>
      <c r="H5" s="101">
        <f t="shared" si="0"/>
        <v>0</v>
      </c>
    </row>
    <row r="6" spans="1:8">
      <c r="A6" s="94" t="s">
        <v>678</v>
      </c>
      <c r="B6" s="99">
        <v>16919000</v>
      </c>
      <c r="C6" s="100"/>
      <c r="D6" s="100">
        <v>3208000</v>
      </c>
      <c r="E6" s="211">
        <v>0</v>
      </c>
      <c r="F6" s="99">
        <f>SUM(B6:E6)</f>
        <v>20127000</v>
      </c>
      <c r="G6" s="100"/>
      <c r="H6" s="99"/>
    </row>
    <row r="7" spans="1:8">
      <c r="A7" s="94" t="s">
        <v>864</v>
      </c>
      <c r="B7" s="99">
        <v>3208000</v>
      </c>
      <c r="C7" s="100"/>
      <c r="D7" s="100">
        <v>-3208000</v>
      </c>
      <c r="E7" s="211">
        <v>0</v>
      </c>
      <c r="F7" s="211">
        <f t="shared" ref="F7:F70" si="1">SUM(B7:E7)</f>
        <v>0</v>
      </c>
      <c r="G7" s="100"/>
      <c r="H7" s="99"/>
    </row>
    <row r="8" spans="1:8">
      <c r="A8" s="94" t="s">
        <v>865</v>
      </c>
      <c r="B8" s="99">
        <v>2614000</v>
      </c>
      <c r="C8" s="100"/>
      <c r="D8" s="99">
        <v>369347</v>
      </c>
      <c r="E8" s="211">
        <v>0</v>
      </c>
      <c r="F8" s="99">
        <f t="shared" si="1"/>
        <v>2983347</v>
      </c>
      <c r="G8" s="100"/>
      <c r="H8" s="99"/>
    </row>
    <row r="9" spans="1:8">
      <c r="A9" s="94" t="s">
        <v>866</v>
      </c>
      <c r="B9" s="99">
        <v>528000</v>
      </c>
      <c r="C9" s="100"/>
      <c r="D9" s="100">
        <v>-528000</v>
      </c>
      <c r="E9" s="211">
        <v>0</v>
      </c>
      <c r="F9" s="211">
        <f t="shared" si="1"/>
        <v>0</v>
      </c>
      <c r="G9" s="100"/>
      <c r="H9" s="99"/>
    </row>
    <row r="10" spans="1:8">
      <c r="A10" s="94" t="s">
        <v>867</v>
      </c>
      <c r="B10" s="99">
        <v>665000</v>
      </c>
      <c r="C10" s="100"/>
      <c r="D10" s="100">
        <v>0</v>
      </c>
      <c r="E10" s="211">
        <v>0</v>
      </c>
      <c r="F10" s="99">
        <f t="shared" si="1"/>
        <v>665000</v>
      </c>
      <c r="G10" s="100"/>
      <c r="H10" s="99"/>
    </row>
    <row r="11" spans="1:8">
      <c r="A11" s="94" t="s">
        <v>868</v>
      </c>
      <c r="B11" s="99">
        <v>1049000</v>
      </c>
      <c r="C11" s="100"/>
      <c r="D11" s="100">
        <v>21721</v>
      </c>
      <c r="E11" s="211">
        <v>0</v>
      </c>
      <c r="F11" s="99">
        <f t="shared" si="1"/>
        <v>1070721</v>
      </c>
      <c r="G11" s="100"/>
      <c r="H11" s="99"/>
    </row>
    <row r="12" spans="1:8">
      <c r="A12" s="94" t="s">
        <v>160</v>
      </c>
      <c r="B12" s="99">
        <v>2144000</v>
      </c>
      <c r="C12" s="100"/>
      <c r="D12" s="100">
        <v>142709</v>
      </c>
      <c r="E12" s="211">
        <v>0</v>
      </c>
      <c r="F12" s="99">
        <f t="shared" si="1"/>
        <v>2286709</v>
      </c>
      <c r="G12" s="100"/>
      <c r="H12" s="99"/>
    </row>
    <row r="13" spans="1:8">
      <c r="A13" s="94" t="s">
        <v>869</v>
      </c>
      <c r="B13" s="99">
        <v>1254000</v>
      </c>
      <c r="C13" s="100"/>
      <c r="D13" s="100">
        <v>96302</v>
      </c>
      <c r="E13" s="211">
        <v>0</v>
      </c>
      <c r="F13" s="99">
        <f t="shared" si="1"/>
        <v>1350302</v>
      </c>
      <c r="G13" s="100"/>
      <c r="H13" s="99"/>
    </row>
    <row r="14" spans="1:8">
      <c r="A14" s="94" t="s">
        <v>55</v>
      </c>
      <c r="B14" s="99">
        <v>8946000</v>
      </c>
      <c r="C14" s="100"/>
      <c r="D14" s="100">
        <v>0</v>
      </c>
      <c r="E14" s="211">
        <v>0</v>
      </c>
      <c r="F14" s="99">
        <f t="shared" si="1"/>
        <v>8946000</v>
      </c>
      <c r="G14" s="100"/>
      <c r="H14" s="99"/>
    </row>
    <row r="15" spans="1:8">
      <c r="A15" s="94" t="s">
        <v>870</v>
      </c>
      <c r="B15" s="99">
        <v>10235000</v>
      </c>
      <c r="C15" s="100"/>
      <c r="D15" s="100">
        <v>0</v>
      </c>
      <c r="E15" s="211">
        <v>0</v>
      </c>
      <c r="F15" s="99">
        <f t="shared" si="1"/>
        <v>10235000</v>
      </c>
      <c r="G15" s="100"/>
      <c r="H15" s="99"/>
    </row>
    <row r="16" spans="1:8">
      <c r="A16" s="94" t="s">
        <v>59</v>
      </c>
      <c r="B16" s="99">
        <v>5078000</v>
      </c>
      <c r="C16" s="100"/>
      <c r="D16" s="100">
        <v>0</v>
      </c>
      <c r="E16" s="211">
        <v>0</v>
      </c>
      <c r="F16" s="99">
        <f t="shared" si="1"/>
        <v>5078000</v>
      </c>
      <c r="G16" s="100"/>
      <c r="H16" s="99"/>
    </row>
    <row r="17" spans="1:8">
      <c r="A17" s="94" t="s">
        <v>934</v>
      </c>
      <c r="B17" s="99">
        <v>8806000</v>
      </c>
      <c r="C17" s="100"/>
      <c r="D17" s="99">
        <v>1234</v>
      </c>
      <c r="E17" s="211">
        <v>0</v>
      </c>
      <c r="F17" s="99">
        <f t="shared" si="1"/>
        <v>8807234</v>
      </c>
      <c r="G17" s="100"/>
      <c r="H17" s="99"/>
    </row>
    <row r="18" spans="1:8">
      <c r="A18" s="94" t="s">
        <v>42</v>
      </c>
      <c r="B18" s="99">
        <v>34412000</v>
      </c>
      <c r="C18" s="100"/>
      <c r="D18" s="100">
        <v>2074759</v>
      </c>
      <c r="E18" s="100">
        <v>100000</v>
      </c>
      <c r="F18" s="99">
        <f t="shared" si="1"/>
        <v>36586759</v>
      </c>
      <c r="G18" s="100"/>
      <c r="H18" s="99"/>
    </row>
    <row r="19" spans="1:8">
      <c r="A19" s="94" t="s">
        <v>241</v>
      </c>
      <c r="B19" s="99">
        <v>10220000</v>
      </c>
      <c r="C19" s="100"/>
      <c r="D19" s="100">
        <v>0</v>
      </c>
      <c r="E19" s="211">
        <v>0</v>
      </c>
      <c r="F19" s="99">
        <f t="shared" si="1"/>
        <v>10220000</v>
      </c>
      <c r="G19" s="100"/>
      <c r="H19" s="99"/>
    </row>
    <row r="20" spans="1:8" s="102" customFormat="1">
      <c r="A20" s="94" t="s">
        <v>871</v>
      </c>
      <c r="B20" s="99">
        <v>3230000</v>
      </c>
      <c r="C20" s="100"/>
      <c r="D20" s="100">
        <v>0</v>
      </c>
      <c r="E20" s="211">
        <v>0</v>
      </c>
      <c r="F20" s="99">
        <f t="shared" si="1"/>
        <v>3230000</v>
      </c>
      <c r="G20" s="100"/>
      <c r="H20" s="99"/>
    </row>
    <row r="21" spans="1:8">
      <c r="A21" s="94" t="s">
        <v>872</v>
      </c>
      <c r="B21" s="99">
        <v>1000000</v>
      </c>
      <c r="C21" s="100"/>
      <c r="D21" s="100">
        <v>0</v>
      </c>
      <c r="E21" s="211">
        <v>0</v>
      </c>
      <c r="F21" s="99">
        <f t="shared" si="1"/>
        <v>1000000</v>
      </c>
      <c r="G21" s="100"/>
      <c r="H21" s="99"/>
    </row>
    <row r="22" spans="1:8">
      <c r="A22" s="94" t="s">
        <v>46</v>
      </c>
      <c r="B22" s="99">
        <v>5889000</v>
      </c>
      <c r="C22" s="100"/>
      <c r="D22" s="100">
        <v>68015</v>
      </c>
      <c r="E22" s="211">
        <v>0</v>
      </c>
      <c r="F22" s="99">
        <f t="shared" si="1"/>
        <v>5957015</v>
      </c>
      <c r="G22" s="100"/>
      <c r="H22" s="99"/>
    </row>
    <row r="23" spans="1:8">
      <c r="A23" s="94" t="s">
        <v>873</v>
      </c>
      <c r="B23" s="99">
        <v>12293000</v>
      </c>
      <c r="C23" s="100"/>
      <c r="D23" s="100">
        <v>-563693</v>
      </c>
      <c r="E23" s="211">
        <v>0</v>
      </c>
      <c r="F23" s="99">
        <f t="shared" si="1"/>
        <v>11729307</v>
      </c>
      <c r="G23" s="100"/>
      <c r="H23" s="99"/>
    </row>
    <row r="24" spans="1:8">
      <c r="A24" s="94" t="s">
        <v>51</v>
      </c>
      <c r="B24" s="99">
        <v>5372000</v>
      </c>
      <c r="C24" s="100"/>
      <c r="D24" s="100">
        <v>0</v>
      </c>
      <c r="E24" s="211">
        <v>0</v>
      </c>
      <c r="F24" s="99">
        <f t="shared" si="1"/>
        <v>5372000</v>
      </c>
      <c r="G24" s="100"/>
      <c r="H24" s="99"/>
    </row>
    <row r="25" spans="1:8">
      <c r="A25" s="94" t="s">
        <v>683</v>
      </c>
      <c r="B25" s="99">
        <v>1208000</v>
      </c>
      <c r="C25" s="100"/>
      <c r="D25" s="99">
        <v>78689</v>
      </c>
      <c r="E25" s="211">
        <v>0</v>
      </c>
      <c r="F25" s="99">
        <f t="shared" si="1"/>
        <v>1286689</v>
      </c>
      <c r="G25" s="100"/>
      <c r="H25" s="99"/>
    </row>
    <row r="26" spans="1:8">
      <c r="A26" s="94" t="s">
        <v>1010</v>
      </c>
      <c r="B26" s="99">
        <v>4699000</v>
      </c>
      <c r="C26" s="100"/>
      <c r="D26" s="100">
        <v>0</v>
      </c>
      <c r="E26" s="211">
        <v>0</v>
      </c>
      <c r="F26" s="99">
        <f t="shared" si="1"/>
        <v>4699000</v>
      </c>
      <c r="G26" s="100"/>
      <c r="H26" s="99"/>
    </row>
    <row r="27" spans="1:8">
      <c r="A27" s="94" t="s">
        <v>1159</v>
      </c>
      <c r="B27" s="100">
        <v>874000</v>
      </c>
      <c r="C27" s="100"/>
      <c r="D27" s="100">
        <v>0</v>
      </c>
      <c r="E27" s="211">
        <v>0</v>
      </c>
      <c r="F27" s="99">
        <f t="shared" si="1"/>
        <v>874000</v>
      </c>
      <c r="G27" s="100"/>
      <c r="H27" s="99"/>
    </row>
    <row r="28" spans="1:8">
      <c r="A28" s="94" t="s">
        <v>1011</v>
      </c>
      <c r="B28" s="99">
        <v>931000</v>
      </c>
      <c r="C28" s="100"/>
      <c r="D28" s="100">
        <v>0</v>
      </c>
      <c r="E28" s="211">
        <v>0</v>
      </c>
      <c r="F28" s="99">
        <f t="shared" si="1"/>
        <v>931000</v>
      </c>
      <c r="G28" s="100"/>
      <c r="H28" s="99"/>
    </row>
    <row r="29" spans="1:8">
      <c r="A29" s="94" t="s">
        <v>874</v>
      </c>
      <c r="B29" s="99">
        <v>780000</v>
      </c>
      <c r="C29" s="100"/>
      <c r="D29" s="100">
        <v>0</v>
      </c>
      <c r="E29" s="211">
        <v>0</v>
      </c>
      <c r="F29" s="99">
        <f t="shared" si="1"/>
        <v>780000</v>
      </c>
      <c r="G29" s="100"/>
      <c r="H29" s="99"/>
    </row>
    <row r="30" spans="1:8">
      <c r="A30" s="94" t="s">
        <v>875</v>
      </c>
      <c r="B30" s="99">
        <v>1749000</v>
      </c>
      <c r="C30" s="100"/>
      <c r="D30" s="100">
        <v>136655</v>
      </c>
      <c r="E30" s="211">
        <v>0</v>
      </c>
      <c r="F30" s="99">
        <f t="shared" si="1"/>
        <v>1885655</v>
      </c>
      <c r="G30" s="100"/>
      <c r="H30" s="99"/>
    </row>
    <row r="31" spans="1:8">
      <c r="A31" s="94" t="s">
        <v>758</v>
      </c>
      <c r="B31" s="99">
        <v>1092000</v>
      </c>
      <c r="C31" s="100"/>
      <c r="D31" s="100">
        <v>0</v>
      </c>
      <c r="E31" s="211">
        <v>0</v>
      </c>
      <c r="F31" s="99">
        <f t="shared" si="1"/>
        <v>1092000</v>
      </c>
      <c r="G31" s="100"/>
      <c r="H31" s="99"/>
    </row>
    <row r="32" spans="1:8" hidden="1">
      <c r="A32" s="208" t="s">
        <v>876</v>
      </c>
      <c r="B32" s="209"/>
      <c r="C32" s="210"/>
      <c r="D32" s="210"/>
      <c r="E32" s="211">
        <v>0</v>
      </c>
      <c r="F32" s="99">
        <f t="shared" si="1"/>
        <v>0</v>
      </c>
      <c r="G32" s="100"/>
      <c r="H32" s="99"/>
    </row>
    <row r="33" spans="1:8">
      <c r="A33" s="94" t="s">
        <v>56</v>
      </c>
      <c r="B33" s="99">
        <v>3180000</v>
      </c>
      <c r="C33" s="100"/>
      <c r="D33" s="100">
        <v>0</v>
      </c>
      <c r="E33" s="211">
        <v>0</v>
      </c>
      <c r="F33" s="99">
        <f t="shared" si="1"/>
        <v>3180000</v>
      </c>
      <c r="G33" s="100"/>
      <c r="H33" s="99"/>
    </row>
    <row r="34" spans="1:8" s="102" customFormat="1">
      <c r="A34" s="94" t="s">
        <v>53</v>
      </c>
      <c r="B34" s="99">
        <v>2765000</v>
      </c>
      <c r="C34" s="100"/>
      <c r="D34" s="100">
        <v>0</v>
      </c>
      <c r="E34" s="211">
        <v>0</v>
      </c>
      <c r="F34" s="99">
        <f t="shared" si="1"/>
        <v>2765000</v>
      </c>
      <c r="G34" s="100"/>
      <c r="H34" s="99"/>
    </row>
    <row r="35" spans="1:8">
      <c r="A35" s="94" t="s">
        <v>877</v>
      </c>
      <c r="B35" s="99">
        <v>2765000</v>
      </c>
      <c r="C35" s="100"/>
      <c r="D35" s="100">
        <v>0</v>
      </c>
      <c r="E35" s="211">
        <v>0</v>
      </c>
      <c r="F35" s="99">
        <f t="shared" si="1"/>
        <v>2765000</v>
      </c>
      <c r="G35" s="100"/>
      <c r="H35" s="99"/>
    </row>
    <row r="36" spans="1:8">
      <c r="A36" s="94" t="s">
        <v>878</v>
      </c>
      <c r="B36" s="99">
        <v>75000</v>
      </c>
      <c r="C36" s="100"/>
      <c r="D36" s="100">
        <v>0</v>
      </c>
      <c r="E36" s="211">
        <v>0</v>
      </c>
      <c r="F36" s="99">
        <f t="shared" si="1"/>
        <v>75000</v>
      </c>
      <c r="G36" s="100"/>
      <c r="H36" s="99"/>
    </row>
    <row r="37" spans="1:8">
      <c r="A37" s="94" t="s">
        <v>879</v>
      </c>
      <c r="B37" s="99">
        <v>708000000</v>
      </c>
      <c r="C37" s="100"/>
      <c r="D37" s="100">
        <v>0</v>
      </c>
      <c r="E37" s="211">
        <v>0</v>
      </c>
      <c r="F37" s="99">
        <f t="shared" si="1"/>
        <v>708000000</v>
      </c>
      <c r="G37" s="100"/>
      <c r="H37" s="99"/>
    </row>
    <row r="38" spans="1:8">
      <c r="A38" s="94" t="s">
        <v>243</v>
      </c>
      <c r="B38" s="99">
        <v>350000</v>
      </c>
      <c r="C38" s="100"/>
      <c r="D38" s="100">
        <v>0</v>
      </c>
      <c r="E38" s="211">
        <v>0</v>
      </c>
      <c r="F38" s="99">
        <f t="shared" si="1"/>
        <v>350000</v>
      </c>
      <c r="G38" s="100"/>
      <c r="H38" s="99"/>
    </row>
    <row r="39" spans="1:8" s="102" customFormat="1">
      <c r="A39" s="94" t="s">
        <v>880</v>
      </c>
      <c r="B39" s="99">
        <v>700000</v>
      </c>
      <c r="C39" s="100"/>
      <c r="D39" s="100">
        <v>136577</v>
      </c>
      <c r="E39" s="211">
        <v>0</v>
      </c>
      <c r="F39" s="99">
        <f t="shared" si="1"/>
        <v>836577</v>
      </c>
      <c r="G39" s="100"/>
      <c r="H39" s="99"/>
    </row>
    <row r="40" spans="1:8">
      <c r="A40" s="94" t="s">
        <v>615</v>
      </c>
      <c r="B40" s="99">
        <v>17000000</v>
      </c>
      <c r="C40" s="100"/>
      <c r="D40" s="99">
        <v>34549576</v>
      </c>
      <c r="E40" s="211">
        <v>0</v>
      </c>
      <c r="F40" s="99">
        <f t="shared" si="1"/>
        <v>51549576</v>
      </c>
      <c r="G40" s="100"/>
      <c r="H40" s="99"/>
    </row>
    <row r="41" spans="1:8" ht="12" customHeight="1">
      <c r="A41" s="94" t="s">
        <v>881</v>
      </c>
      <c r="B41" s="99">
        <v>32641000</v>
      </c>
      <c r="C41" s="100"/>
      <c r="D41" s="100">
        <v>-28641000</v>
      </c>
      <c r="E41" s="211">
        <v>0</v>
      </c>
      <c r="F41" s="99">
        <f t="shared" si="1"/>
        <v>4000000</v>
      </c>
      <c r="G41" s="100"/>
      <c r="H41" s="99"/>
    </row>
    <row r="42" spans="1:8" hidden="1">
      <c r="A42" s="208" t="s">
        <v>1170</v>
      </c>
      <c r="B42" s="210"/>
      <c r="C42" s="210"/>
      <c r="D42" s="210"/>
      <c r="E42" s="211">
        <v>0</v>
      </c>
      <c r="F42" s="99">
        <f t="shared" si="1"/>
        <v>0</v>
      </c>
      <c r="G42" s="100"/>
      <c r="H42" s="99"/>
    </row>
    <row r="43" spans="1:8" ht="0.75" hidden="1" customHeight="1">
      <c r="A43" s="208" t="s">
        <v>1169</v>
      </c>
      <c r="B43" s="210"/>
      <c r="C43" s="210"/>
      <c r="D43" s="209"/>
      <c r="E43" s="211">
        <v>0</v>
      </c>
      <c r="F43" s="99">
        <f t="shared" si="1"/>
        <v>0</v>
      </c>
      <c r="G43" s="100"/>
      <c r="H43" s="99"/>
    </row>
    <row r="44" spans="1:8">
      <c r="A44" s="94" t="s">
        <v>1321</v>
      </c>
      <c r="B44" s="100">
        <v>0</v>
      </c>
      <c r="C44" s="100"/>
      <c r="D44" s="99">
        <v>386013</v>
      </c>
      <c r="E44" s="211">
        <v>0</v>
      </c>
      <c r="F44" s="99">
        <f t="shared" si="1"/>
        <v>386013</v>
      </c>
      <c r="G44" s="100"/>
      <c r="H44" s="99"/>
    </row>
    <row r="45" spans="1:8">
      <c r="A45" s="94" t="s">
        <v>952</v>
      </c>
      <c r="B45" s="100">
        <v>1557000</v>
      </c>
      <c r="C45" s="100"/>
      <c r="D45" s="100">
        <v>0</v>
      </c>
      <c r="E45" s="211">
        <v>0</v>
      </c>
      <c r="F45" s="99">
        <f t="shared" si="1"/>
        <v>1557000</v>
      </c>
      <c r="G45" s="100"/>
      <c r="H45" s="99"/>
    </row>
    <row r="46" spans="1:8">
      <c r="A46" s="180" t="s">
        <v>882</v>
      </c>
      <c r="B46" s="182">
        <f>SUM(B47:B49)</f>
        <v>523360000</v>
      </c>
      <c r="C46" s="181">
        <f t="shared" ref="C46:H46" si="2">SUM(C47:C49)</f>
        <v>0</v>
      </c>
      <c r="D46" s="183">
        <f t="shared" si="2"/>
        <v>0</v>
      </c>
      <c r="E46" s="212">
        <f>SUM(E47:E49)</f>
        <v>0</v>
      </c>
      <c r="F46" s="182">
        <f>SUM(F47:F49)</f>
        <v>523360000</v>
      </c>
      <c r="G46" s="181">
        <f t="shared" si="2"/>
        <v>0</v>
      </c>
      <c r="H46" s="182">
        <f t="shared" si="2"/>
        <v>522457000</v>
      </c>
    </row>
    <row r="47" spans="1:8">
      <c r="A47" s="94" t="s">
        <v>1247</v>
      </c>
      <c r="B47" s="99">
        <v>474952000</v>
      </c>
      <c r="C47" s="100"/>
      <c r="D47" s="211">
        <v>0</v>
      </c>
      <c r="E47" s="211">
        <v>0</v>
      </c>
      <c r="F47" s="99">
        <f t="shared" si="1"/>
        <v>474952000</v>
      </c>
      <c r="G47" s="100">
        <v>0</v>
      </c>
      <c r="H47" s="99">
        <v>482050000</v>
      </c>
    </row>
    <row r="48" spans="1:8">
      <c r="A48" s="94" t="s">
        <v>883</v>
      </c>
      <c r="B48" s="99">
        <v>6434000</v>
      </c>
      <c r="C48" s="100"/>
      <c r="D48" s="211">
        <v>0</v>
      </c>
      <c r="E48" s="211">
        <v>0</v>
      </c>
      <c r="F48" s="99">
        <f t="shared" si="1"/>
        <v>6434000</v>
      </c>
      <c r="G48" s="100">
        <v>0</v>
      </c>
      <c r="H48" s="99">
        <v>284000</v>
      </c>
    </row>
    <row r="49" spans="1:8" s="102" customFormat="1">
      <c r="A49" s="94" t="s">
        <v>47</v>
      </c>
      <c r="B49" s="99">
        <v>41974000</v>
      </c>
      <c r="C49" s="100"/>
      <c r="D49" s="211">
        <v>0</v>
      </c>
      <c r="E49" s="211">
        <v>0</v>
      </c>
      <c r="F49" s="99">
        <f t="shared" si="1"/>
        <v>41974000</v>
      </c>
      <c r="G49" s="100">
        <v>0</v>
      </c>
      <c r="H49" s="99">
        <v>40123000</v>
      </c>
    </row>
    <row r="50" spans="1:8">
      <c r="A50" s="180" t="s">
        <v>884</v>
      </c>
      <c r="B50" s="182">
        <f>SUM(B51:B58)</f>
        <v>439581000</v>
      </c>
      <c r="C50" s="181">
        <f t="shared" ref="C50:H50" si="3">SUM(C51:C58)</f>
        <v>0</v>
      </c>
      <c r="D50" s="182">
        <f t="shared" si="3"/>
        <v>8622088</v>
      </c>
      <c r="E50" s="182">
        <f>SUM(E51:E58)</f>
        <v>18281</v>
      </c>
      <c r="F50" s="182">
        <f t="shared" si="3"/>
        <v>448221369</v>
      </c>
      <c r="G50" s="181">
        <f t="shared" si="3"/>
        <v>0</v>
      </c>
      <c r="H50" s="182">
        <f t="shared" si="3"/>
        <v>449076875</v>
      </c>
    </row>
    <row r="51" spans="1:8">
      <c r="A51" s="94" t="s">
        <v>40</v>
      </c>
      <c r="B51" s="99">
        <v>354023000</v>
      </c>
      <c r="C51" s="100"/>
      <c r="D51" s="100">
        <v>5860864</v>
      </c>
      <c r="E51" s="100">
        <v>0</v>
      </c>
      <c r="F51" s="99">
        <f t="shared" si="1"/>
        <v>359883864</v>
      </c>
      <c r="G51" s="100">
        <v>0</v>
      </c>
      <c r="H51" s="99">
        <v>352756000</v>
      </c>
    </row>
    <row r="52" spans="1:8">
      <c r="A52" s="94" t="s">
        <v>885</v>
      </c>
      <c r="B52" s="99">
        <v>4156000</v>
      </c>
      <c r="C52" s="100"/>
      <c r="D52" s="100">
        <v>0</v>
      </c>
      <c r="E52" s="100">
        <v>0</v>
      </c>
      <c r="F52" s="99">
        <f t="shared" si="1"/>
        <v>4156000</v>
      </c>
      <c r="G52" s="100">
        <v>0</v>
      </c>
      <c r="H52" s="99">
        <v>4421000</v>
      </c>
    </row>
    <row r="53" spans="1:8">
      <c r="A53" s="94" t="s">
        <v>41</v>
      </c>
      <c r="B53" s="99">
        <v>33314000</v>
      </c>
      <c r="C53" s="100"/>
      <c r="D53" s="100">
        <v>0</v>
      </c>
      <c r="E53" s="100">
        <v>0</v>
      </c>
      <c r="F53" s="99">
        <f t="shared" si="1"/>
        <v>33314000</v>
      </c>
      <c r="G53" s="100">
        <v>0</v>
      </c>
      <c r="H53" s="99">
        <v>41616000</v>
      </c>
    </row>
    <row r="54" spans="1:8">
      <c r="A54" s="94" t="s">
        <v>162</v>
      </c>
      <c r="B54" s="99">
        <v>16067000</v>
      </c>
      <c r="C54" s="100"/>
      <c r="D54" s="100">
        <v>2000000</v>
      </c>
      <c r="E54" s="100">
        <v>0</v>
      </c>
      <c r="F54" s="99">
        <f t="shared" si="1"/>
        <v>18067000</v>
      </c>
      <c r="G54" s="100">
        <v>0</v>
      </c>
      <c r="H54" s="99">
        <v>19957000</v>
      </c>
    </row>
    <row r="55" spans="1:8">
      <c r="A55" s="94" t="s">
        <v>544</v>
      </c>
      <c r="B55" s="99">
        <v>13188000</v>
      </c>
      <c r="C55" s="100"/>
      <c r="D55" s="100">
        <v>655659</v>
      </c>
      <c r="E55" s="100">
        <v>0</v>
      </c>
      <c r="F55" s="99">
        <f t="shared" si="1"/>
        <v>13843659</v>
      </c>
      <c r="G55" s="100">
        <v>0</v>
      </c>
      <c r="H55" s="99">
        <v>12851000</v>
      </c>
    </row>
    <row r="56" spans="1:8" s="102" customFormat="1">
      <c r="A56" s="94" t="s">
        <v>1246</v>
      </c>
      <c r="B56" s="99">
        <v>13350000</v>
      </c>
      <c r="C56" s="100"/>
      <c r="D56" s="100">
        <v>10241</v>
      </c>
      <c r="E56" s="100">
        <v>0</v>
      </c>
      <c r="F56" s="99">
        <f t="shared" si="1"/>
        <v>13360241</v>
      </c>
      <c r="G56" s="100">
        <v>0</v>
      </c>
      <c r="H56" s="99">
        <v>11686851</v>
      </c>
    </row>
    <row r="57" spans="1:8">
      <c r="A57" s="94" t="s">
        <v>886</v>
      </c>
      <c r="B57" s="99">
        <v>3334000</v>
      </c>
      <c r="C57" s="100"/>
      <c r="D57" s="100">
        <v>95324</v>
      </c>
      <c r="E57" s="100">
        <v>0</v>
      </c>
      <c r="F57" s="99">
        <f t="shared" si="1"/>
        <v>3429324</v>
      </c>
      <c r="G57" s="100">
        <v>0</v>
      </c>
      <c r="H57" s="99">
        <v>3498024</v>
      </c>
    </row>
    <row r="58" spans="1:8">
      <c r="A58" s="94" t="s">
        <v>887</v>
      </c>
      <c r="B58" s="99">
        <v>2149000</v>
      </c>
      <c r="C58" s="100"/>
      <c r="D58" s="100">
        <v>0</v>
      </c>
      <c r="E58" s="100">
        <v>18281</v>
      </c>
      <c r="F58" s="99">
        <f t="shared" si="1"/>
        <v>2167281</v>
      </c>
      <c r="G58" s="100">
        <v>0</v>
      </c>
      <c r="H58" s="99">
        <v>2291000</v>
      </c>
    </row>
    <row r="59" spans="1:8">
      <c r="A59" s="180" t="s">
        <v>888</v>
      </c>
      <c r="B59" s="182">
        <f t="shared" ref="B59:H59" si="4">SUM(B60:B75)</f>
        <v>158861000</v>
      </c>
      <c r="C59" s="181">
        <f t="shared" si="4"/>
        <v>0</v>
      </c>
      <c r="D59" s="182">
        <f t="shared" si="4"/>
        <v>4760453</v>
      </c>
      <c r="E59" s="212">
        <f t="shared" si="4"/>
        <v>0</v>
      </c>
      <c r="F59" s="182">
        <f t="shared" si="4"/>
        <v>163621453</v>
      </c>
      <c r="G59" s="181">
        <f t="shared" si="4"/>
        <v>0</v>
      </c>
      <c r="H59" s="182">
        <f t="shared" si="4"/>
        <v>358671487</v>
      </c>
    </row>
    <row r="60" spans="1:8">
      <c r="A60" s="94" t="s">
        <v>57</v>
      </c>
      <c r="B60" s="99">
        <v>5692000</v>
      </c>
      <c r="C60" s="100"/>
      <c r="D60" s="100">
        <v>75000</v>
      </c>
      <c r="E60" s="100">
        <v>0</v>
      </c>
      <c r="F60" s="99">
        <f t="shared" si="1"/>
        <v>5767000</v>
      </c>
      <c r="G60" s="100">
        <v>0</v>
      </c>
      <c r="H60" s="99">
        <v>5683000</v>
      </c>
    </row>
    <row r="61" spans="1:8">
      <c r="A61" s="94" t="s">
        <v>889</v>
      </c>
      <c r="B61" s="99">
        <v>8365000</v>
      </c>
      <c r="C61" s="100"/>
      <c r="D61" s="100">
        <v>378977</v>
      </c>
      <c r="E61" s="100">
        <v>0</v>
      </c>
      <c r="F61" s="99">
        <f t="shared" si="1"/>
        <v>8743977</v>
      </c>
      <c r="G61" s="100">
        <v>0</v>
      </c>
      <c r="H61" s="99">
        <v>11581665</v>
      </c>
    </row>
    <row r="62" spans="1:8">
      <c r="A62" s="94" t="s">
        <v>890</v>
      </c>
      <c r="B62" s="99">
        <v>12564000</v>
      </c>
      <c r="C62" s="100"/>
      <c r="D62" s="100">
        <v>60000</v>
      </c>
      <c r="E62" s="100">
        <v>0</v>
      </c>
      <c r="F62" s="99">
        <f t="shared" si="1"/>
        <v>12624000</v>
      </c>
      <c r="G62" s="100">
        <v>0</v>
      </c>
      <c r="H62" s="99">
        <v>16025000</v>
      </c>
    </row>
    <row r="63" spans="1:8">
      <c r="A63" s="94" t="s">
        <v>891</v>
      </c>
      <c r="B63" s="99">
        <v>8336000</v>
      </c>
      <c r="C63" s="100"/>
      <c r="D63" s="100">
        <v>0</v>
      </c>
      <c r="E63" s="100">
        <v>0</v>
      </c>
      <c r="F63" s="99">
        <f t="shared" si="1"/>
        <v>8336000</v>
      </c>
      <c r="G63" s="100">
        <v>0</v>
      </c>
      <c r="H63" s="100">
        <v>8864000</v>
      </c>
    </row>
    <row r="64" spans="1:8">
      <c r="A64" s="94" t="s">
        <v>703</v>
      </c>
      <c r="B64" s="99">
        <v>189000</v>
      </c>
      <c r="C64" s="100"/>
      <c r="D64" s="100">
        <v>0</v>
      </c>
      <c r="E64" s="100">
        <v>0</v>
      </c>
      <c r="F64" s="99">
        <f t="shared" si="1"/>
        <v>189000</v>
      </c>
      <c r="G64" s="100">
        <v>0</v>
      </c>
      <c r="H64" s="99">
        <v>226000</v>
      </c>
    </row>
    <row r="65" spans="1:8">
      <c r="A65" s="94" t="s">
        <v>45</v>
      </c>
      <c r="B65" s="99">
        <v>1542000</v>
      </c>
      <c r="C65" s="100"/>
      <c r="D65" s="100">
        <v>0</v>
      </c>
      <c r="E65" s="100">
        <v>0</v>
      </c>
      <c r="F65" s="99">
        <f t="shared" si="1"/>
        <v>1542000</v>
      </c>
      <c r="G65" s="100">
        <v>0</v>
      </c>
      <c r="H65" s="99">
        <v>2223530</v>
      </c>
    </row>
    <row r="66" spans="1:8">
      <c r="A66" s="94" t="s">
        <v>1322</v>
      </c>
      <c r="B66" s="99">
        <v>235000</v>
      </c>
      <c r="C66" s="100"/>
      <c r="D66" s="100">
        <v>0</v>
      </c>
      <c r="E66" s="100">
        <v>0</v>
      </c>
      <c r="F66" s="99">
        <f t="shared" si="1"/>
        <v>235000</v>
      </c>
      <c r="G66" s="100">
        <v>0</v>
      </c>
      <c r="H66" s="99">
        <v>249000</v>
      </c>
    </row>
    <row r="67" spans="1:8">
      <c r="A67" s="94" t="s">
        <v>1248</v>
      </c>
      <c r="B67" s="99">
        <v>48000000</v>
      </c>
      <c r="C67" s="100"/>
      <c r="D67" s="100">
        <v>0</v>
      </c>
      <c r="E67" s="100">
        <v>0</v>
      </c>
      <c r="F67" s="99">
        <f t="shared" si="1"/>
        <v>48000000</v>
      </c>
      <c r="G67" s="100">
        <v>0</v>
      </c>
      <c r="H67" s="99">
        <v>229635000</v>
      </c>
    </row>
    <row r="68" spans="1:8">
      <c r="A68" s="94" t="s">
        <v>892</v>
      </c>
      <c r="B68" s="99">
        <v>39787000</v>
      </c>
      <c r="C68" s="100"/>
      <c r="D68" s="100">
        <v>2987525</v>
      </c>
      <c r="E68" s="100">
        <v>0</v>
      </c>
      <c r="F68" s="99">
        <f t="shared" si="1"/>
        <v>42774525</v>
      </c>
      <c r="G68" s="100">
        <v>0</v>
      </c>
      <c r="H68" s="99">
        <v>45623458</v>
      </c>
    </row>
    <row r="69" spans="1:8">
      <c r="A69" s="94" t="s">
        <v>893</v>
      </c>
      <c r="B69" s="99">
        <v>28501000</v>
      </c>
      <c r="C69" s="100"/>
      <c r="D69" s="100">
        <v>429958</v>
      </c>
      <c r="E69" s="100">
        <v>0</v>
      </c>
      <c r="F69" s="99">
        <f t="shared" si="1"/>
        <v>28930958</v>
      </c>
      <c r="G69" s="100">
        <v>0</v>
      </c>
      <c r="H69" s="99">
        <v>32694834</v>
      </c>
    </row>
    <row r="70" spans="1:8">
      <c r="A70" s="94" t="s">
        <v>894</v>
      </c>
      <c r="B70" s="99">
        <v>551000</v>
      </c>
      <c r="C70" s="100"/>
      <c r="D70" s="100">
        <v>0</v>
      </c>
      <c r="E70" s="100">
        <v>0</v>
      </c>
      <c r="F70" s="99">
        <f t="shared" si="1"/>
        <v>551000</v>
      </c>
      <c r="G70" s="100">
        <v>0</v>
      </c>
      <c r="H70" s="99">
        <v>551000</v>
      </c>
    </row>
    <row r="71" spans="1:8">
      <c r="A71" s="94" t="s">
        <v>895</v>
      </c>
      <c r="B71" s="99">
        <v>1298000</v>
      </c>
      <c r="C71" s="100"/>
      <c r="D71" s="100">
        <v>560998</v>
      </c>
      <c r="E71" s="100">
        <v>0</v>
      </c>
      <c r="F71" s="99">
        <f t="shared" ref="F71:F123" si="5">SUM(B71:E71)</f>
        <v>1858998</v>
      </c>
      <c r="G71" s="100">
        <v>0</v>
      </c>
      <c r="H71" s="99">
        <v>1771000</v>
      </c>
    </row>
    <row r="72" spans="1:8">
      <c r="A72" s="94" t="s">
        <v>896</v>
      </c>
      <c r="B72" s="99">
        <v>1278000</v>
      </c>
      <c r="C72" s="100"/>
      <c r="D72" s="100">
        <v>0</v>
      </c>
      <c r="E72" s="100">
        <v>0</v>
      </c>
      <c r="F72" s="99">
        <f t="shared" si="5"/>
        <v>1278000</v>
      </c>
      <c r="G72" s="100">
        <v>0</v>
      </c>
      <c r="H72" s="99">
        <v>1300000</v>
      </c>
    </row>
    <row r="73" spans="1:8">
      <c r="A73" s="94" t="s">
        <v>897</v>
      </c>
      <c r="B73" s="99">
        <v>1979000</v>
      </c>
      <c r="C73" s="100"/>
      <c r="D73" s="100">
        <v>267995</v>
      </c>
      <c r="E73" s="100">
        <v>0</v>
      </c>
      <c r="F73" s="99">
        <f t="shared" si="5"/>
        <v>2246995</v>
      </c>
      <c r="G73" s="100">
        <v>0</v>
      </c>
      <c r="H73" s="99">
        <v>2000000</v>
      </c>
    </row>
    <row r="74" spans="1:8">
      <c r="A74" s="94" t="s">
        <v>898</v>
      </c>
      <c r="B74" s="99">
        <v>544000</v>
      </c>
      <c r="C74" s="100"/>
      <c r="D74" s="100">
        <v>0</v>
      </c>
      <c r="E74" s="100">
        <v>0</v>
      </c>
      <c r="F74" s="99">
        <f t="shared" si="5"/>
        <v>544000</v>
      </c>
      <c r="G74" s="100"/>
      <c r="H74" s="99"/>
    </row>
    <row r="75" spans="1:8" ht="0.75" customHeight="1">
      <c r="A75" s="94" t="s">
        <v>1171</v>
      </c>
      <c r="B75" s="100"/>
      <c r="C75" s="100"/>
      <c r="D75" s="100">
        <v>0</v>
      </c>
      <c r="E75" s="100"/>
      <c r="F75" s="99">
        <f t="shared" si="5"/>
        <v>0</v>
      </c>
      <c r="G75" s="100">
        <v>0</v>
      </c>
      <c r="H75" s="99">
        <v>244000</v>
      </c>
    </row>
    <row r="76" spans="1:8">
      <c r="A76" s="180" t="s">
        <v>899</v>
      </c>
      <c r="B76" s="182">
        <f>SUM(B77:B78)</f>
        <v>5167000</v>
      </c>
      <c r="C76" s="181">
        <f t="shared" ref="C76:H76" si="6">SUM(C77)</f>
        <v>0</v>
      </c>
      <c r="D76" s="212">
        <f>SUM(D77:D78)</f>
        <v>0</v>
      </c>
      <c r="E76" s="212">
        <f>SUM(E77:E78)</f>
        <v>0</v>
      </c>
      <c r="F76" s="182">
        <f>SUM(F77:F78)</f>
        <v>5167000</v>
      </c>
      <c r="G76" s="181">
        <f t="shared" si="6"/>
        <v>0</v>
      </c>
      <c r="H76" s="182">
        <f t="shared" si="6"/>
        <v>6078000</v>
      </c>
    </row>
    <row r="77" spans="1:8">
      <c r="A77" s="94" t="s">
        <v>900</v>
      </c>
      <c r="B77" s="99">
        <v>4667000</v>
      </c>
      <c r="C77" s="100"/>
      <c r="D77" s="100">
        <v>0</v>
      </c>
      <c r="E77" s="100">
        <v>0</v>
      </c>
      <c r="F77" s="99">
        <f t="shared" si="5"/>
        <v>4667000</v>
      </c>
      <c r="G77" s="100">
        <v>0</v>
      </c>
      <c r="H77" s="99">
        <v>6078000</v>
      </c>
    </row>
    <row r="78" spans="1:8">
      <c r="A78" s="94" t="s">
        <v>1249</v>
      </c>
      <c r="B78" s="99">
        <v>500000</v>
      </c>
      <c r="C78" s="100"/>
      <c r="D78" s="100">
        <v>0</v>
      </c>
      <c r="E78" s="100">
        <v>0</v>
      </c>
      <c r="F78" s="99">
        <f t="shared" si="5"/>
        <v>500000</v>
      </c>
      <c r="G78" s="100"/>
      <c r="H78" s="99"/>
    </row>
    <row r="79" spans="1:8">
      <c r="A79" s="180" t="s">
        <v>901</v>
      </c>
      <c r="B79" s="182">
        <f>SUM(B80:B84)</f>
        <v>14279000</v>
      </c>
      <c r="C79" s="182">
        <f t="shared" ref="C79:F79" si="7">SUM(C80:C84)</f>
        <v>0</v>
      </c>
      <c r="D79" s="182">
        <f t="shared" si="7"/>
        <v>846753</v>
      </c>
      <c r="E79" s="182">
        <f>SUM(E80:E84)</f>
        <v>175000</v>
      </c>
      <c r="F79" s="182">
        <f t="shared" si="7"/>
        <v>15300753</v>
      </c>
      <c r="G79" s="181">
        <f t="shared" ref="G79:H79" si="8">SUM(G80:G82)</f>
        <v>0</v>
      </c>
      <c r="H79" s="182">
        <f t="shared" si="8"/>
        <v>16346611</v>
      </c>
    </row>
    <row r="80" spans="1:8">
      <c r="A80" s="94" t="s">
        <v>161</v>
      </c>
      <c r="B80" s="99">
        <v>4174000</v>
      </c>
      <c r="C80" s="100"/>
      <c r="D80" s="100">
        <v>0</v>
      </c>
      <c r="E80" s="100">
        <v>0</v>
      </c>
      <c r="F80" s="99">
        <f t="shared" si="5"/>
        <v>4174000</v>
      </c>
      <c r="G80" s="100">
        <v>0</v>
      </c>
      <c r="H80" s="99">
        <v>5400561</v>
      </c>
    </row>
    <row r="81" spans="1:8">
      <c r="A81" s="94" t="s">
        <v>1324</v>
      </c>
      <c r="B81" s="99">
        <v>6727000</v>
      </c>
      <c r="C81" s="100"/>
      <c r="D81" s="100">
        <v>632043</v>
      </c>
      <c r="E81" s="100">
        <v>0</v>
      </c>
      <c r="F81" s="99">
        <f t="shared" si="5"/>
        <v>7359043</v>
      </c>
      <c r="G81" s="100">
        <v>0</v>
      </c>
      <c r="H81" s="99">
        <v>10334050</v>
      </c>
    </row>
    <row r="82" spans="1:8">
      <c r="A82" s="94" t="s">
        <v>943</v>
      </c>
      <c r="B82" s="100">
        <v>2476000</v>
      </c>
      <c r="C82" s="100"/>
      <c r="D82" s="100">
        <v>0</v>
      </c>
      <c r="E82" s="100">
        <v>175000</v>
      </c>
      <c r="F82" s="99">
        <f t="shared" si="5"/>
        <v>2651000</v>
      </c>
      <c r="G82" s="100">
        <v>0</v>
      </c>
      <c r="H82" s="99">
        <v>612000</v>
      </c>
    </row>
    <row r="83" spans="1:8">
      <c r="A83" s="94" t="s">
        <v>1172</v>
      </c>
      <c r="B83" s="100">
        <v>290000</v>
      </c>
      <c r="C83" s="100"/>
      <c r="D83" s="100">
        <v>214710</v>
      </c>
      <c r="E83" s="100">
        <v>0</v>
      </c>
      <c r="F83" s="99">
        <f t="shared" si="5"/>
        <v>504710</v>
      </c>
      <c r="G83" s="100"/>
      <c r="H83" s="99"/>
    </row>
    <row r="84" spans="1:8">
      <c r="A84" s="94" t="s">
        <v>902</v>
      </c>
      <c r="B84" s="99">
        <v>612000</v>
      </c>
      <c r="C84" s="100"/>
      <c r="D84" s="100">
        <v>0</v>
      </c>
      <c r="E84" s="100">
        <v>0</v>
      </c>
      <c r="F84" s="99">
        <f t="shared" si="5"/>
        <v>612000</v>
      </c>
      <c r="G84" s="100"/>
      <c r="H84" s="99"/>
    </row>
    <row r="85" spans="1:8">
      <c r="A85" s="180" t="s">
        <v>903</v>
      </c>
      <c r="B85" s="182">
        <f>SUM(B86:B92)</f>
        <v>298302000</v>
      </c>
      <c r="C85" s="181">
        <f t="shared" ref="C85:H85" si="9">SUM(C86:C92)</f>
        <v>0</v>
      </c>
      <c r="D85" s="182">
        <f t="shared" si="9"/>
        <v>36083728</v>
      </c>
      <c r="E85" s="212">
        <f>SUM(E86:E87)</f>
        <v>0</v>
      </c>
      <c r="F85" s="182">
        <f t="shared" si="9"/>
        <v>334385728</v>
      </c>
      <c r="G85" s="181">
        <f t="shared" si="9"/>
        <v>0</v>
      </c>
      <c r="H85" s="182">
        <f t="shared" si="9"/>
        <v>320358000</v>
      </c>
    </row>
    <row r="86" spans="1:8">
      <c r="A86" s="94" t="s">
        <v>904</v>
      </c>
      <c r="B86" s="99">
        <v>1244000</v>
      </c>
      <c r="C86" s="100"/>
      <c r="D86" s="100">
        <v>311154</v>
      </c>
      <c r="E86" s="100">
        <v>0</v>
      </c>
      <c r="F86" s="99">
        <f t="shared" si="5"/>
        <v>1555154</v>
      </c>
      <c r="G86" s="100">
        <v>0</v>
      </c>
      <c r="H86" s="99">
        <v>493000</v>
      </c>
    </row>
    <row r="87" spans="1:8">
      <c r="A87" s="94" t="s">
        <v>44</v>
      </c>
      <c r="B87" s="99">
        <v>217319000</v>
      </c>
      <c r="C87" s="100"/>
      <c r="D87" s="100">
        <v>22090345</v>
      </c>
      <c r="E87" s="100">
        <v>0</v>
      </c>
      <c r="F87" s="99">
        <f t="shared" si="5"/>
        <v>239409345</v>
      </c>
      <c r="G87" s="100">
        <v>0</v>
      </c>
      <c r="H87" s="99">
        <v>256937000</v>
      </c>
    </row>
    <row r="88" spans="1:8">
      <c r="A88" s="94" t="s">
        <v>704</v>
      </c>
      <c r="B88" s="99">
        <v>2436000</v>
      </c>
      <c r="C88" s="100"/>
      <c r="D88" s="100">
        <v>322000</v>
      </c>
      <c r="E88" s="100">
        <v>0</v>
      </c>
      <c r="F88" s="99">
        <f t="shared" si="5"/>
        <v>2758000</v>
      </c>
      <c r="G88" s="100">
        <v>0</v>
      </c>
      <c r="H88" s="99">
        <v>2362000</v>
      </c>
    </row>
    <row r="89" spans="1:8">
      <c r="A89" s="94" t="s">
        <v>1250</v>
      </c>
      <c r="B89" s="99">
        <v>34544000</v>
      </c>
      <c r="C89" s="100"/>
      <c r="D89" s="100">
        <v>0</v>
      </c>
      <c r="E89" s="100">
        <v>0</v>
      </c>
      <c r="F89" s="99">
        <f t="shared" si="5"/>
        <v>34544000</v>
      </c>
      <c r="G89" s="100">
        <v>0</v>
      </c>
      <c r="H89" s="99">
        <v>35930000</v>
      </c>
    </row>
    <row r="90" spans="1:8">
      <c r="A90" s="94" t="s">
        <v>1251</v>
      </c>
      <c r="B90" s="99">
        <v>18694000</v>
      </c>
      <c r="C90" s="100"/>
      <c r="D90" s="100">
        <v>3959628</v>
      </c>
      <c r="E90" s="100">
        <v>0</v>
      </c>
      <c r="F90" s="99">
        <f t="shared" si="5"/>
        <v>22653628</v>
      </c>
      <c r="G90" s="100">
        <v>0</v>
      </c>
      <c r="H90" s="99">
        <v>14636000</v>
      </c>
    </row>
    <row r="91" spans="1:8">
      <c r="A91" s="94" t="s">
        <v>1252</v>
      </c>
      <c r="B91" s="99">
        <v>23865000</v>
      </c>
      <c r="C91" s="100"/>
      <c r="D91" s="100">
        <v>9400601</v>
      </c>
      <c r="E91" s="100">
        <v>0</v>
      </c>
      <c r="F91" s="99">
        <f t="shared" si="5"/>
        <v>33265601</v>
      </c>
      <c r="G91" s="100"/>
      <c r="H91" s="99"/>
    </row>
    <row r="92" spans="1:8">
      <c r="A92" s="94" t="s">
        <v>1173</v>
      </c>
      <c r="B92" s="100">
        <v>200000</v>
      </c>
      <c r="C92" s="100"/>
      <c r="D92" s="100">
        <v>0</v>
      </c>
      <c r="E92" s="100">
        <v>0</v>
      </c>
      <c r="F92" s="99">
        <f t="shared" si="5"/>
        <v>200000</v>
      </c>
      <c r="G92" s="100">
        <v>0</v>
      </c>
      <c r="H92" s="99">
        <v>10000000</v>
      </c>
    </row>
    <row r="93" spans="1:8">
      <c r="A93" s="180" t="s">
        <v>905</v>
      </c>
      <c r="B93" s="182">
        <f>SUM(B94:B103)</f>
        <v>54466000</v>
      </c>
      <c r="C93" s="181">
        <f t="shared" ref="C93:H93" si="10">SUM(C94:C103)</f>
        <v>0</v>
      </c>
      <c r="D93" s="182">
        <f t="shared" si="10"/>
        <v>13042346</v>
      </c>
      <c r="E93" s="212">
        <f>SUM(E94:E103)</f>
        <v>0</v>
      </c>
      <c r="F93" s="182">
        <f t="shared" si="10"/>
        <v>67508346</v>
      </c>
      <c r="G93" s="181">
        <f t="shared" si="10"/>
        <v>0</v>
      </c>
      <c r="H93" s="182">
        <f t="shared" si="10"/>
        <v>54423265</v>
      </c>
    </row>
    <row r="94" spans="1:8">
      <c r="A94" s="94" t="s">
        <v>906</v>
      </c>
      <c r="B94" s="99">
        <v>9950000</v>
      </c>
      <c r="C94" s="100"/>
      <c r="D94" s="100">
        <v>-2140688</v>
      </c>
      <c r="E94" s="100">
        <v>0</v>
      </c>
      <c r="F94" s="99">
        <f t="shared" si="5"/>
        <v>7809312</v>
      </c>
      <c r="G94" s="100">
        <v>0</v>
      </c>
      <c r="H94" s="99">
        <v>12369000</v>
      </c>
    </row>
    <row r="95" spans="1:8">
      <c r="A95" s="94" t="s">
        <v>907</v>
      </c>
      <c r="B95" s="99">
        <v>12339000</v>
      </c>
      <c r="C95" s="100"/>
      <c r="D95" s="100">
        <v>1617889</v>
      </c>
      <c r="E95" s="100">
        <v>0</v>
      </c>
      <c r="F95" s="99">
        <f t="shared" si="5"/>
        <v>13956889</v>
      </c>
      <c r="G95" s="100">
        <v>0</v>
      </c>
      <c r="H95" s="99">
        <v>10670000</v>
      </c>
    </row>
    <row r="96" spans="1:8">
      <c r="A96" s="94" t="s">
        <v>908</v>
      </c>
      <c r="B96" s="99">
        <v>1904000</v>
      </c>
      <c r="C96" s="100"/>
      <c r="D96" s="100">
        <v>1321819</v>
      </c>
      <c r="E96" s="100">
        <v>0</v>
      </c>
      <c r="F96" s="99">
        <f t="shared" si="5"/>
        <v>3225819</v>
      </c>
      <c r="G96" s="100">
        <v>0</v>
      </c>
      <c r="H96" s="99">
        <v>1876000</v>
      </c>
    </row>
    <row r="97" spans="1:8">
      <c r="A97" s="94" t="s">
        <v>909</v>
      </c>
      <c r="B97" s="100">
        <v>7078000</v>
      </c>
      <c r="C97" s="100"/>
      <c r="D97" s="100">
        <v>135240</v>
      </c>
      <c r="E97" s="100">
        <v>0</v>
      </c>
      <c r="F97" s="99">
        <f t="shared" si="5"/>
        <v>7213240</v>
      </c>
      <c r="G97" s="100">
        <v>0</v>
      </c>
      <c r="H97" s="99">
        <v>7215676</v>
      </c>
    </row>
    <row r="98" spans="1:8">
      <c r="A98" s="94" t="s">
        <v>910</v>
      </c>
      <c r="B98" s="100">
        <v>1221000</v>
      </c>
      <c r="C98" s="100"/>
      <c r="D98" s="100">
        <v>0</v>
      </c>
      <c r="E98" s="100">
        <v>0</v>
      </c>
      <c r="F98" s="99">
        <f t="shared" si="5"/>
        <v>1221000</v>
      </c>
      <c r="G98" s="100">
        <v>0</v>
      </c>
      <c r="H98" s="99">
        <v>1352000</v>
      </c>
    </row>
    <row r="99" spans="1:8">
      <c r="A99" s="94" t="s">
        <v>911</v>
      </c>
      <c r="B99" s="100">
        <v>830000</v>
      </c>
      <c r="C99" s="100"/>
      <c r="D99" s="100">
        <v>0</v>
      </c>
      <c r="E99" s="100">
        <v>0</v>
      </c>
      <c r="F99" s="99">
        <f t="shared" si="5"/>
        <v>830000</v>
      </c>
      <c r="G99" s="100">
        <v>0</v>
      </c>
      <c r="H99" s="100">
        <v>868000</v>
      </c>
    </row>
    <row r="100" spans="1:8">
      <c r="A100" s="94" t="s">
        <v>942</v>
      </c>
      <c r="B100" s="100">
        <v>1486000</v>
      </c>
      <c r="C100" s="100"/>
      <c r="D100" s="100">
        <v>44566</v>
      </c>
      <c r="E100" s="100">
        <v>0</v>
      </c>
      <c r="F100" s="99">
        <f t="shared" si="5"/>
        <v>1530566</v>
      </c>
      <c r="G100" s="100"/>
      <c r="H100" s="100"/>
    </row>
    <row r="101" spans="1:8">
      <c r="A101" s="94" t="s">
        <v>912</v>
      </c>
      <c r="B101" s="100">
        <v>19467000</v>
      </c>
      <c r="C101" s="100"/>
      <c r="D101" s="100">
        <v>63520</v>
      </c>
      <c r="E101" s="100">
        <v>0</v>
      </c>
      <c r="F101" s="99">
        <f t="shared" si="5"/>
        <v>19530520</v>
      </c>
      <c r="G101" s="100">
        <v>0</v>
      </c>
      <c r="H101" s="100">
        <v>19823589</v>
      </c>
    </row>
    <row r="102" spans="1:8">
      <c r="A102" s="94" t="s">
        <v>1253</v>
      </c>
      <c r="B102" s="100">
        <v>0</v>
      </c>
      <c r="C102" s="100"/>
      <c r="D102" s="100">
        <v>12000000</v>
      </c>
      <c r="E102" s="100">
        <v>0</v>
      </c>
      <c r="F102" s="99">
        <f t="shared" si="5"/>
        <v>12000000</v>
      </c>
      <c r="G102" s="100"/>
      <c r="H102" s="100"/>
    </row>
    <row r="103" spans="1:8">
      <c r="A103" s="94" t="s">
        <v>913</v>
      </c>
      <c r="B103" s="100">
        <v>191000</v>
      </c>
      <c r="C103" s="100"/>
      <c r="D103" s="100">
        <v>0</v>
      </c>
      <c r="E103" s="100">
        <v>0</v>
      </c>
      <c r="F103" s="99">
        <f t="shared" si="5"/>
        <v>191000</v>
      </c>
      <c r="G103" s="100">
        <v>0</v>
      </c>
      <c r="H103" s="100">
        <v>249000</v>
      </c>
    </row>
    <row r="104" spans="1:8">
      <c r="A104" s="180" t="s">
        <v>914</v>
      </c>
      <c r="B104" s="182">
        <f>SUM(B105:B110)</f>
        <v>320951000</v>
      </c>
      <c r="C104" s="181">
        <f t="shared" ref="C104:H104" si="11">SUM(C105:C110)</f>
        <v>0</v>
      </c>
      <c r="D104" s="182">
        <f>SUM(D105:D110)</f>
        <v>1336003</v>
      </c>
      <c r="E104" s="182">
        <f>SUM(E105:E110)</f>
        <v>596000</v>
      </c>
      <c r="F104" s="182">
        <f t="shared" si="11"/>
        <v>322883003</v>
      </c>
      <c r="G104" s="181">
        <f t="shared" si="11"/>
        <v>0</v>
      </c>
      <c r="H104" s="182">
        <f t="shared" si="11"/>
        <v>383683000</v>
      </c>
    </row>
    <row r="105" spans="1:8">
      <c r="A105" s="94" t="s">
        <v>52</v>
      </c>
      <c r="B105" s="99">
        <v>265751000</v>
      </c>
      <c r="C105" s="100"/>
      <c r="D105" s="100">
        <v>1191934</v>
      </c>
      <c r="E105" s="100">
        <v>0</v>
      </c>
      <c r="F105" s="99">
        <f t="shared" si="5"/>
        <v>266942934</v>
      </c>
      <c r="G105" s="100">
        <v>0</v>
      </c>
      <c r="H105" s="99">
        <v>321186000</v>
      </c>
    </row>
    <row r="106" spans="1:8">
      <c r="A106" s="94" t="s">
        <v>915</v>
      </c>
      <c r="B106" s="99">
        <v>3742000</v>
      </c>
      <c r="C106" s="100"/>
      <c r="D106" s="100">
        <v>0</v>
      </c>
      <c r="E106" s="100">
        <v>0</v>
      </c>
      <c r="F106" s="99">
        <f t="shared" si="5"/>
        <v>3742000</v>
      </c>
      <c r="G106" s="100">
        <v>0</v>
      </c>
      <c r="H106" s="99">
        <v>4638000</v>
      </c>
    </row>
    <row r="107" spans="1:8">
      <c r="A107" s="94" t="s">
        <v>1254</v>
      </c>
      <c r="B107" s="100">
        <v>0</v>
      </c>
      <c r="C107" s="100"/>
      <c r="D107" s="100">
        <v>144069</v>
      </c>
      <c r="E107" s="100">
        <v>0</v>
      </c>
      <c r="F107" s="99">
        <f t="shared" si="5"/>
        <v>144069</v>
      </c>
      <c r="G107" s="100"/>
      <c r="H107" s="99"/>
    </row>
    <row r="108" spans="1:8">
      <c r="A108" s="94" t="s">
        <v>54</v>
      </c>
      <c r="B108" s="100">
        <v>38465000</v>
      </c>
      <c r="C108" s="100"/>
      <c r="D108" s="100">
        <v>0</v>
      </c>
      <c r="E108" s="100">
        <v>596000</v>
      </c>
      <c r="F108" s="99">
        <f t="shared" si="5"/>
        <v>39061000</v>
      </c>
      <c r="G108" s="100">
        <v>0</v>
      </c>
      <c r="H108" s="99">
        <v>42508000</v>
      </c>
    </row>
    <row r="109" spans="1:8">
      <c r="A109" s="94" t="s">
        <v>916</v>
      </c>
      <c r="B109" s="100">
        <v>4600000</v>
      </c>
      <c r="C109" s="100"/>
      <c r="D109" s="100">
        <v>0</v>
      </c>
      <c r="E109" s="100">
        <v>0</v>
      </c>
      <c r="F109" s="99">
        <f t="shared" si="5"/>
        <v>4600000</v>
      </c>
      <c r="G109" s="100">
        <v>0</v>
      </c>
      <c r="H109" s="99">
        <v>3862000</v>
      </c>
    </row>
    <row r="110" spans="1:8">
      <c r="A110" s="94" t="s">
        <v>917</v>
      </c>
      <c r="B110" s="99">
        <v>8393000</v>
      </c>
      <c r="C110" s="100"/>
      <c r="D110" s="100">
        <v>0</v>
      </c>
      <c r="E110" s="100">
        <v>0</v>
      </c>
      <c r="F110" s="99">
        <f t="shared" si="5"/>
        <v>8393000</v>
      </c>
      <c r="G110" s="100">
        <v>0</v>
      </c>
      <c r="H110" s="99">
        <v>11489000</v>
      </c>
    </row>
    <row r="111" spans="1:8">
      <c r="A111" s="180" t="s">
        <v>918</v>
      </c>
      <c r="B111" s="182">
        <f>SUM(B112:B122)</f>
        <v>435554000</v>
      </c>
      <c r="C111" s="181">
        <f>SUM(C112:C126)</f>
        <v>0</v>
      </c>
      <c r="D111" s="182">
        <f t="shared" ref="D111:F111" si="12">SUM(D112:D122)</f>
        <v>18582313</v>
      </c>
      <c r="E111" s="212">
        <f t="shared" si="12"/>
        <v>0</v>
      </c>
      <c r="F111" s="219">
        <f t="shared" si="12"/>
        <v>454136313</v>
      </c>
      <c r="G111" s="181">
        <f>SUM(G112:G126)</f>
        <v>0</v>
      </c>
      <c r="H111" s="182">
        <f>SUM(H112:H126)</f>
        <v>405209481</v>
      </c>
    </row>
    <row r="112" spans="1:8">
      <c r="A112" s="94" t="s">
        <v>927</v>
      </c>
      <c r="B112" s="99">
        <v>19100000</v>
      </c>
      <c r="C112" s="100"/>
      <c r="D112" s="100">
        <v>1943448</v>
      </c>
      <c r="E112" s="100">
        <v>0</v>
      </c>
      <c r="F112" s="99">
        <f t="shared" si="5"/>
        <v>21043448</v>
      </c>
      <c r="G112" s="100">
        <v>0</v>
      </c>
      <c r="H112" s="100">
        <v>17700000</v>
      </c>
    </row>
    <row r="113" spans="1:8">
      <c r="A113" s="94" t="s">
        <v>528</v>
      </c>
      <c r="B113" s="99">
        <v>21500000</v>
      </c>
      <c r="C113" s="100"/>
      <c r="D113" s="100">
        <v>0</v>
      </c>
      <c r="E113" s="100">
        <v>0</v>
      </c>
      <c r="F113" s="99">
        <f t="shared" si="5"/>
        <v>21500000</v>
      </c>
      <c r="G113" s="100">
        <v>0</v>
      </c>
      <c r="H113" s="99">
        <v>18900000</v>
      </c>
    </row>
    <row r="114" spans="1:8">
      <c r="A114" s="94" t="s">
        <v>919</v>
      </c>
      <c r="B114" s="99">
        <v>19000000</v>
      </c>
      <c r="C114" s="100"/>
      <c r="D114" s="100">
        <v>1421351</v>
      </c>
      <c r="E114" s="100">
        <v>0</v>
      </c>
      <c r="F114" s="99">
        <f t="shared" si="5"/>
        <v>20421351</v>
      </c>
      <c r="G114" s="100">
        <v>0</v>
      </c>
      <c r="H114" s="99">
        <v>19000000</v>
      </c>
    </row>
    <row r="115" spans="1:8">
      <c r="A115" s="94" t="s">
        <v>920</v>
      </c>
      <c r="B115" s="99">
        <v>132000000</v>
      </c>
      <c r="C115" s="100"/>
      <c r="D115" s="100">
        <v>10237967</v>
      </c>
      <c r="E115" s="100">
        <v>0</v>
      </c>
      <c r="F115" s="99">
        <f t="shared" si="5"/>
        <v>142237967</v>
      </c>
      <c r="G115" s="100">
        <v>0</v>
      </c>
      <c r="H115" s="99">
        <v>118000000</v>
      </c>
    </row>
    <row r="116" spans="1:8">
      <c r="A116" s="94" t="s">
        <v>921</v>
      </c>
      <c r="B116" s="99">
        <v>800000</v>
      </c>
      <c r="C116" s="100"/>
      <c r="D116" s="100">
        <v>0</v>
      </c>
      <c r="E116" s="100">
        <v>0</v>
      </c>
      <c r="F116" s="99">
        <f t="shared" si="5"/>
        <v>800000</v>
      </c>
      <c r="G116" s="100">
        <v>0</v>
      </c>
      <c r="H116" s="99">
        <v>800000</v>
      </c>
    </row>
    <row r="117" spans="1:8">
      <c r="A117" s="94" t="s">
        <v>845</v>
      </c>
      <c r="B117" s="99">
        <v>128000000</v>
      </c>
      <c r="C117" s="100"/>
      <c r="D117" s="100">
        <v>0</v>
      </c>
      <c r="E117" s="100">
        <v>0</v>
      </c>
      <c r="F117" s="99">
        <f t="shared" si="5"/>
        <v>128000000</v>
      </c>
      <c r="G117" s="100">
        <v>0</v>
      </c>
      <c r="H117" s="99">
        <v>115000000</v>
      </c>
    </row>
    <row r="118" spans="1:8">
      <c r="A118" s="94" t="s">
        <v>616</v>
      </c>
      <c r="B118" s="99">
        <v>250000</v>
      </c>
      <c r="C118" s="100"/>
      <c r="D118" s="100">
        <v>0</v>
      </c>
      <c r="E118" s="100">
        <v>0</v>
      </c>
      <c r="F118" s="99">
        <f t="shared" si="5"/>
        <v>250000</v>
      </c>
      <c r="G118" s="100">
        <v>0</v>
      </c>
      <c r="H118" s="99">
        <v>250000</v>
      </c>
    </row>
    <row r="119" spans="1:8">
      <c r="A119" s="94" t="s">
        <v>922</v>
      </c>
      <c r="B119" s="99">
        <v>35904000</v>
      </c>
      <c r="C119" s="100"/>
      <c r="D119" s="100">
        <v>3458312</v>
      </c>
      <c r="E119" s="100">
        <v>0</v>
      </c>
      <c r="F119" s="99">
        <f t="shared" si="5"/>
        <v>39362312</v>
      </c>
      <c r="G119" s="100">
        <v>0</v>
      </c>
      <c r="H119" s="99">
        <v>35200000</v>
      </c>
    </row>
    <row r="120" spans="1:8">
      <c r="A120" s="94" t="s">
        <v>923</v>
      </c>
      <c r="B120" s="99">
        <v>18000000</v>
      </c>
      <c r="C120" s="100"/>
      <c r="D120" s="100">
        <v>1521235</v>
      </c>
      <c r="E120" s="100">
        <v>0</v>
      </c>
      <c r="F120" s="99">
        <f t="shared" si="5"/>
        <v>19521235</v>
      </c>
      <c r="G120" s="100">
        <v>0</v>
      </c>
      <c r="H120" s="99">
        <v>19359481</v>
      </c>
    </row>
    <row r="121" spans="1:8">
      <c r="A121" s="94" t="s">
        <v>924</v>
      </c>
      <c r="B121" s="99">
        <v>57000000</v>
      </c>
      <c r="C121" s="100"/>
      <c r="D121" s="100">
        <v>0</v>
      </c>
      <c r="E121" s="100">
        <v>0</v>
      </c>
      <c r="F121" s="99">
        <f t="shared" si="5"/>
        <v>57000000</v>
      </c>
      <c r="G121" s="100">
        <v>0</v>
      </c>
      <c r="H121" s="99">
        <v>57000000</v>
      </c>
    </row>
    <row r="122" spans="1:8">
      <c r="A122" s="94" t="s">
        <v>925</v>
      </c>
      <c r="B122" s="99">
        <v>4000000</v>
      </c>
      <c r="C122" s="100"/>
      <c r="D122" s="100">
        <v>0</v>
      </c>
      <c r="E122" s="100">
        <v>0</v>
      </c>
      <c r="F122" s="99">
        <f t="shared" si="5"/>
        <v>4000000</v>
      </c>
      <c r="G122" s="100"/>
      <c r="H122" s="99"/>
    </row>
    <row r="123" spans="1:8">
      <c r="A123" s="180" t="s">
        <v>926</v>
      </c>
      <c r="B123" s="182">
        <v>96517000</v>
      </c>
      <c r="C123" s="100"/>
      <c r="D123" s="213">
        <v>-96517000</v>
      </c>
      <c r="E123" s="212">
        <v>0</v>
      </c>
      <c r="F123" s="212">
        <f t="shared" si="5"/>
        <v>0</v>
      </c>
      <c r="G123" s="100"/>
      <c r="H123" s="99"/>
    </row>
    <row r="124" spans="1:8">
      <c r="A124" s="180" t="s">
        <v>1320</v>
      </c>
      <c r="B124" s="182">
        <v>50000000</v>
      </c>
      <c r="C124" s="182"/>
      <c r="D124" s="212">
        <v>0</v>
      </c>
      <c r="E124" s="182">
        <v>26622899</v>
      </c>
      <c r="F124" s="182">
        <f>SUM(B124:E124)</f>
        <v>76622899</v>
      </c>
      <c r="G124" s="100"/>
      <c r="H124" s="99"/>
    </row>
    <row r="125" spans="1:8">
      <c r="A125" s="180" t="s">
        <v>1266</v>
      </c>
      <c r="B125" s="182">
        <v>2500000</v>
      </c>
      <c r="C125" s="182"/>
      <c r="D125" s="182">
        <v>4914412</v>
      </c>
      <c r="E125" s="212">
        <v>0</v>
      </c>
      <c r="F125" s="182">
        <f>SUM(B125:E125)</f>
        <v>7414412</v>
      </c>
      <c r="G125" s="100"/>
      <c r="H125" s="99"/>
    </row>
    <row r="126" spans="1:8" ht="17.25" hidden="1" customHeight="1">
      <c r="A126" s="94" t="s">
        <v>1231</v>
      </c>
      <c r="B126" s="99"/>
      <c r="C126" s="100"/>
      <c r="D126" s="100"/>
      <c r="E126" s="100"/>
      <c r="F126" s="99"/>
      <c r="G126" s="100">
        <v>0</v>
      </c>
      <c r="H126" s="99">
        <v>4000000</v>
      </c>
    </row>
    <row r="127" spans="1:8" s="179" customFormat="1" ht="17.25" customHeight="1">
      <c r="A127" s="107" t="s">
        <v>28</v>
      </c>
      <c r="B127" s="101">
        <f>B5+B46+B50+B59+B76+B79+B85+B93+B104+B111+B123+B126+B124+B125</f>
        <v>3313766000</v>
      </c>
      <c r="C127" s="101">
        <f>C5+C46+C50+C59+C76+C79+C85+C93+C104+C111+C123+C126</f>
        <v>0</v>
      </c>
      <c r="D127" s="101">
        <f>D5+D46+D50+D59+D76+D79+D85+D93+D104+D111+D124+D126+D125+D123</f>
        <v>0</v>
      </c>
      <c r="E127" s="101">
        <f>E5+E46+E50+E59+E76+E79+E85+E93+E104+E111+E124+E126+E125+E123</f>
        <v>27512180</v>
      </c>
      <c r="F127" s="101">
        <f>F5+F46+F50+F59+F76+F79+F85+F93+F104+F111+F124+F126+F125+F123</f>
        <v>3341278180</v>
      </c>
      <c r="G127" s="101" t="e">
        <f>G5+G46+G50+G59+G76+G79+G85+G93+G104+G111+#REF!</f>
        <v>#REF!</v>
      </c>
      <c r="H127" s="101" t="e">
        <f>H5+H46+H50+H59+H76+H79+H85+H93+H104+H111+#REF!</f>
        <v>#REF!</v>
      </c>
    </row>
    <row r="128" spans="1:8" hidden="1"/>
    <row r="129" hidden="1"/>
    <row r="130" hidden="1"/>
    <row r="131" hidden="1"/>
    <row r="132" hidden="1"/>
    <row r="133" hidden="1"/>
    <row r="134" ht="1.5" hidden="1" customHeight="1"/>
    <row r="135" hidden="1"/>
    <row r="136" hidden="1"/>
    <row r="137" hidden="1"/>
    <row r="138" hidden="1"/>
    <row r="139" hidden="1"/>
    <row r="140" hidden="1"/>
    <row r="141" hidden="1"/>
    <row r="142" hidden="1"/>
    <row r="143" hidden="1"/>
    <row r="144" hidden="1"/>
    <row r="145" hidden="1"/>
    <row r="146" hidden="1"/>
    <row r="147" hidden="1"/>
    <row r="153" ht="4.5" customHeight="1"/>
    <row r="154" ht="0.75" hidden="1" customHeight="1"/>
    <row r="155" hidden="1"/>
    <row r="156" hidden="1"/>
    <row r="157" hidden="1"/>
    <row r="158" hidden="1"/>
    <row r="159" hidden="1"/>
    <row r="160" hidden="1"/>
    <row r="161" hidden="1"/>
    <row r="162" hidden="1"/>
    <row r="163" hidden="1"/>
    <row r="164" hidden="1"/>
    <row r="165" hidden="1"/>
    <row r="166" hidden="1"/>
    <row r="167" hidden="1"/>
    <row r="168" hidden="1"/>
    <row r="169" hidden="1"/>
  </sheetData>
  <mergeCells count="1">
    <mergeCell ref="A1:H1"/>
  </mergeCells>
  <printOptions horizontalCentered="1"/>
  <pageMargins left="0.21" right="0.27" top="0.90625" bottom="0.41" header="0.25" footer="0.3"/>
  <pageSetup paperSize="9" orientation="portrait" r:id="rId1"/>
  <headerFooter>
    <oddHeader xml:space="preserve">&amp;R&amp;"Times New Roman,Regular"Kingdom of Bahrain
Consolidated Final Account
For The Year Ended 31 December 2021
</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K60"/>
  <sheetViews>
    <sheetView view="pageBreakPreview" zoomScaleNormal="100" zoomScaleSheetLayoutView="100" zoomScalePageLayoutView="130" workbookViewId="0">
      <selection sqref="A1:K1"/>
    </sheetView>
  </sheetViews>
  <sheetFormatPr defaultColWidth="9.140625" defaultRowHeight="12.75"/>
  <cols>
    <col min="1" max="1" width="40.42578125" style="9" bestFit="1" customWidth="1"/>
    <col min="2" max="2" width="11.7109375" style="10" customWidth="1"/>
    <col min="3" max="3" width="10.7109375" style="10" bestFit="1" customWidth="1"/>
    <col min="4" max="4" width="10.5703125" style="10" customWidth="1"/>
    <col min="5" max="5" width="9.7109375" style="10" bestFit="1" customWidth="1"/>
    <col min="6" max="6" width="9.7109375" style="10" customWidth="1"/>
    <col min="7" max="7" width="10.7109375" style="10" bestFit="1" customWidth="1"/>
    <col min="8" max="8" width="12" style="10" bestFit="1" customWidth="1"/>
    <col min="9" max="9" width="12" style="10" customWidth="1"/>
    <col min="10" max="10" width="12" style="10" bestFit="1" customWidth="1"/>
    <col min="11" max="11" width="11.7109375" style="10" customWidth="1"/>
    <col min="12" max="16384" width="9.140625" style="9"/>
  </cols>
  <sheetData>
    <row r="1" spans="1:11" ht="21.75" customHeight="1">
      <c r="A1" s="272" t="s">
        <v>1325</v>
      </c>
      <c r="B1" s="273"/>
      <c r="C1" s="273"/>
      <c r="D1" s="273"/>
      <c r="E1" s="273"/>
      <c r="F1" s="273"/>
      <c r="G1" s="273"/>
      <c r="H1" s="273"/>
      <c r="I1" s="273"/>
      <c r="J1" s="273"/>
      <c r="K1" s="273"/>
    </row>
    <row r="2" spans="1:11" ht="14.25" customHeight="1">
      <c r="A2" s="28"/>
      <c r="B2" s="50"/>
      <c r="C2" s="50"/>
      <c r="D2" s="50"/>
      <c r="E2" s="50"/>
      <c r="F2" s="50"/>
      <c r="G2" s="50"/>
      <c r="H2" s="50"/>
      <c r="I2" s="50"/>
      <c r="J2" s="50"/>
      <c r="K2" s="15" t="s">
        <v>49</v>
      </c>
    </row>
    <row r="3" spans="1:11" s="10" customFormat="1" ht="49.5" customHeight="1">
      <c r="A3" s="61" t="s">
        <v>65</v>
      </c>
      <c r="B3" s="61" t="s">
        <v>18</v>
      </c>
      <c r="C3" s="61" t="s">
        <v>19</v>
      </c>
      <c r="D3" s="61" t="s">
        <v>20</v>
      </c>
      <c r="E3" s="61" t="s">
        <v>21</v>
      </c>
      <c r="F3" s="61" t="s">
        <v>22</v>
      </c>
      <c r="G3" s="61" t="s">
        <v>23</v>
      </c>
      <c r="H3" s="72" t="s">
        <v>534</v>
      </c>
      <c r="I3" s="61" t="s">
        <v>28</v>
      </c>
      <c r="J3" s="61" t="s">
        <v>27</v>
      </c>
      <c r="K3" s="63" t="s">
        <v>1157</v>
      </c>
    </row>
    <row r="4" spans="1:11">
      <c r="A4" s="168" t="s">
        <v>253</v>
      </c>
      <c r="B4" s="108">
        <v>5828565</v>
      </c>
      <c r="C4" s="108">
        <v>1621064</v>
      </c>
      <c r="D4" s="108">
        <v>137317</v>
      </c>
      <c r="E4" s="108">
        <v>491611</v>
      </c>
      <c r="F4" s="108">
        <v>9222</v>
      </c>
      <c r="G4" s="108">
        <v>10000000</v>
      </c>
      <c r="H4" s="109">
        <v>375442</v>
      </c>
      <c r="I4" s="108">
        <f>SUM(B4:H4)</f>
        <v>18463221</v>
      </c>
      <c r="J4" s="108">
        <v>20127000</v>
      </c>
      <c r="K4" s="108">
        <v>17946528</v>
      </c>
    </row>
    <row r="5" spans="1:11">
      <c r="A5" s="168" t="s">
        <v>1235</v>
      </c>
      <c r="B5" s="108">
        <v>417545741</v>
      </c>
      <c r="C5" s="108">
        <v>22527329</v>
      </c>
      <c r="D5" s="108">
        <v>23988676</v>
      </c>
      <c r="E5" s="108">
        <v>3604435</v>
      </c>
      <c r="F5" s="108">
        <v>26221070</v>
      </c>
      <c r="G5" s="187">
        <v>0</v>
      </c>
      <c r="H5" s="108">
        <v>2479674</v>
      </c>
      <c r="I5" s="108">
        <f t="shared" ref="I5:I58" si="0">SUM(B5:H5)</f>
        <v>496366925</v>
      </c>
      <c r="J5" s="108">
        <v>474952000</v>
      </c>
      <c r="K5" s="108">
        <v>528984900</v>
      </c>
    </row>
    <row r="6" spans="1:11">
      <c r="A6" s="168" t="s">
        <v>40</v>
      </c>
      <c r="B6" s="108">
        <v>323542329</v>
      </c>
      <c r="C6" s="108">
        <v>21927039</v>
      </c>
      <c r="D6" s="108">
        <v>8243353</v>
      </c>
      <c r="E6" s="108">
        <v>2683987</v>
      </c>
      <c r="F6" s="108">
        <v>5835408</v>
      </c>
      <c r="G6" s="109">
        <v>0</v>
      </c>
      <c r="H6" s="109">
        <v>0</v>
      </c>
      <c r="I6" s="108">
        <f t="shared" si="0"/>
        <v>362232116</v>
      </c>
      <c r="J6" s="108">
        <v>359883864</v>
      </c>
      <c r="K6" s="108">
        <v>352939305</v>
      </c>
    </row>
    <row r="7" spans="1:11">
      <c r="A7" s="168" t="s">
        <v>41</v>
      </c>
      <c r="B7" s="109">
        <v>0</v>
      </c>
      <c r="C7" s="109">
        <v>0</v>
      </c>
      <c r="D7" s="109">
        <v>0</v>
      </c>
      <c r="E7" s="109">
        <v>0</v>
      </c>
      <c r="F7" s="109">
        <v>0</v>
      </c>
      <c r="G7" s="108">
        <v>33314000</v>
      </c>
      <c r="H7" s="109">
        <v>0</v>
      </c>
      <c r="I7" s="108">
        <f t="shared" si="0"/>
        <v>33314000</v>
      </c>
      <c r="J7" s="108">
        <v>33314000</v>
      </c>
      <c r="K7" s="108">
        <v>33313200</v>
      </c>
    </row>
    <row r="8" spans="1:11">
      <c r="A8" s="168" t="s">
        <v>160</v>
      </c>
      <c r="B8" s="108">
        <v>1881877</v>
      </c>
      <c r="C8" s="108">
        <v>220647</v>
      </c>
      <c r="D8" s="108">
        <v>3840</v>
      </c>
      <c r="E8" s="108">
        <v>7309</v>
      </c>
      <c r="F8" s="108">
        <v>6214</v>
      </c>
      <c r="G8" s="109">
        <v>0</v>
      </c>
      <c r="H8" s="109">
        <v>0</v>
      </c>
      <c r="I8" s="108">
        <f t="shared" si="0"/>
        <v>2119887</v>
      </c>
      <c r="J8" s="108">
        <v>2286709</v>
      </c>
      <c r="K8" s="108">
        <v>2027419</v>
      </c>
    </row>
    <row r="9" spans="1:11">
      <c r="A9" s="168" t="s">
        <v>42</v>
      </c>
      <c r="B9" s="108">
        <v>22306960</v>
      </c>
      <c r="C9" s="108">
        <v>12647318</v>
      </c>
      <c r="D9" s="108">
        <v>492300</v>
      </c>
      <c r="E9" s="108">
        <v>391081</v>
      </c>
      <c r="F9" s="108">
        <v>545707</v>
      </c>
      <c r="G9" s="109">
        <v>0</v>
      </c>
      <c r="H9" s="108">
        <v>39238</v>
      </c>
      <c r="I9" s="108">
        <f t="shared" si="0"/>
        <v>36422604</v>
      </c>
      <c r="J9" s="108">
        <v>36586759</v>
      </c>
      <c r="K9" s="108">
        <v>34416536</v>
      </c>
    </row>
    <row r="10" spans="1:11">
      <c r="A10" s="168" t="s">
        <v>1255</v>
      </c>
      <c r="B10" s="108">
        <v>9229309</v>
      </c>
      <c r="C10" s="108">
        <v>3554159</v>
      </c>
      <c r="D10" s="108">
        <v>69668</v>
      </c>
      <c r="E10" s="108">
        <v>19346</v>
      </c>
      <c r="F10" s="108">
        <v>107689</v>
      </c>
      <c r="G10" s="109">
        <v>10233</v>
      </c>
      <c r="H10" s="108">
        <v>66000</v>
      </c>
      <c r="I10" s="108">
        <f t="shared" si="0"/>
        <v>13056404</v>
      </c>
      <c r="J10" s="108">
        <v>13360241</v>
      </c>
      <c r="K10" s="108">
        <v>12605781</v>
      </c>
    </row>
    <row r="11" spans="1:11">
      <c r="A11" s="168" t="s">
        <v>43</v>
      </c>
      <c r="B11" s="108">
        <v>237514621</v>
      </c>
      <c r="C11" s="108">
        <v>25369797</v>
      </c>
      <c r="D11" s="108">
        <v>2240271</v>
      </c>
      <c r="E11" s="108">
        <v>763208</v>
      </c>
      <c r="F11" s="108">
        <v>1361061</v>
      </c>
      <c r="G11" s="109">
        <v>0</v>
      </c>
      <c r="H11" s="109">
        <v>0</v>
      </c>
      <c r="I11" s="108">
        <f t="shared" si="0"/>
        <v>267248958</v>
      </c>
      <c r="J11" s="108">
        <v>266942934</v>
      </c>
      <c r="K11" s="108">
        <v>262147440</v>
      </c>
    </row>
    <row r="12" spans="1:11">
      <c r="A12" s="168" t="s">
        <v>44</v>
      </c>
      <c r="B12" s="108">
        <v>141900944</v>
      </c>
      <c r="C12" s="108">
        <v>33735147</v>
      </c>
      <c r="D12" s="108">
        <v>65863593</v>
      </c>
      <c r="E12" s="108">
        <v>30725</v>
      </c>
      <c r="F12" s="108">
        <v>2635373</v>
      </c>
      <c r="G12" s="109">
        <v>0</v>
      </c>
      <c r="H12" s="109">
        <v>0</v>
      </c>
      <c r="I12" s="108">
        <f t="shared" si="0"/>
        <v>244165782</v>
      </c>
      <c r="J12" s="108">
        <v>239409345</v>
      </c>
      <c r="K12" s="108">
        <v>228680868</v>
      </c>
    </row>
    <row r="13" spans="1:11">
      <c r="A13" s="168" t="s">
        <v>697</v>
      </c>
      <c r="B13" s="108">
        <v>4269067</v>
      </c>
      <c r="C13" s="108">
        <v>1188960</v>
      </c>
      <c r="D13" s="108">
        <v>61090</v>
      </c>
      <c r="E13" s="108">
        <v>17606</v>
      </c>
      <c r="F13" s="108">
        <v>3521</v>
      </c>
      <c r="G13" s="109">
        <v>0</v>
      </c>
      <c r="H13" s="109">
        <v>0</v>
      </c>
      <c r="I13" s="108">
        <f t="shared" si="0"/>
        <v>5540244</v>
      </c>
      <c r="J13" s="108">
        <v>7359043</v>
      </c>
      <c r="K13" s="108">
        <v>5526609</v>
      </c>
    </row>
    <row r="14" spans="1:11">
      <c r="A14" s="168" t="s">
        <v>930</v>
      </c>
      <c r="B14" s="108">
        <v>2852425</v>
      </c>
      <c r="C14" s="108">
        <v>2462777</v>
      </c>
      <c r="D14" s="108">
        <v>172697</v>
      </c>
      <c r="E14" s="108">
        <v>26813</v>
      </c>
      <c r="F14" s="108">
        <v>908908</v>
      </c>
      <c r="G14" s="108">
        <v>660342</v>
      </c>
      <c r="H14" s="109">
        <v>0</v>
      </c>
      <c r="I14" s="108">
        <f t="shared" si="0"/>
        <v>7083962</v>
      </c>
      <c r="J14" s="108">
        <v>7809312</v>
      </c>
      <c r="K14" s="108">
        <v>8362642</v>
      </c>
    </row>
    <row r="15" spans="1:11">
      <c r="A15" s="168" t="s">
        <v>677</v>
      </c>
      <c r="B15" s="108">
        <v>958071</v>
      </c>
      <c r="C15" s="108">
        <v>1342581</v>
      </c>
      <c r="D15" s="108">
        <v>135020</v>
      </c>
      <c r="E15" s="108">
        <v>27878</v>
      </c>
      <c r="F15" s="108">
        <v>762269</v>
      </c>
      <c r="G15" s="109">
        <v>0</v>
      </c>
      <c r="H15" s="109">
        <v>0</v>
      </c>
      <c r="I15" s="108">
        <f t="shared" si="0"/>
        <v>3225819</v>
      </c>
      <c r="J15" s="108">
        <v>3225819</v>
      </c>
      <c r="K15" s="108">
        <v>1903999</v>
      </c>
    </row>
    <row r="16" spans="1:11">
      <c r="A16" s="169" t="s">
        <v>759</v>
      </c>
      <c r="B16" s="108">
        <v>9802137</v>
      </c>
      <c r="C16" s="108">
        <v>1642317</v>
      </c>
      <c r="D16" s="108">
        <v>26065</v>
      </c>
      <c r="E16" s="108">
        <v>18124</v>
      </c>
      <c r="F16" s="108">
        <v>50627</v>
      </c>
      <c r="G16" s="109">
        <v>0</v>
      </c>
      <c r="H16" s="108">
        <v>260386</v>
      </c>
      <c r="I16" s="108">
        <f t="shared" si="0"/>
        <v>11799656</v>
      </c>
      <c r="J16" s="108">
        <v>12624000</v>
      </c>
      <c r="K16" s="108">
        <v>11844232</v>
      </c>
    </row>
    <row r="17" spans="1:11">
      <c r="A17" s="169" t="s">
        <v>671</v>
      </c>
      <c r="B17" s="108">
        <v>472779</v>
      </c>
      <c r="C17" s="110">
        <v>133155</v>
      </c>
      <c r="D17" s="110">
        <v>5508</v>
      </c>
      <c r="E17" s="109">
        <v>4022</v>
      </c>
      <c r="F17" s="109">
        <v>893</v>
      </c>
      <c r="G17" s="109">
        <v>0</v>
      </c>
      <c r="H17" s="109">
        <v>0</v>
      </c>
      <c r="I17" s="108">
        <f t="shared" si="0"/>
        <v>616357</v>
      </c>
      <c r="J17" s="110">
        <v>665000</v>
      </c>
      <c r="K17" s="110">
        <v>473614</v>
      </c>
    </row>
    <row r="18" spans="1:11">
      <c r="A18" s="168" t="s">
        <v>672</v>
      </c>
      <c r="B18" s="108">
        <v>6778503</v>
      </c>
      <c r="C18" s="108">
        <v>1886576</v>
      </c>
      <c r="D18" s="108">
        <v>20371</v>
      </c>
      <c r="E18" s="110">
        <v>23838</v>
      </c>
      <c r="F18" s="108">
        <v>30788</v>
      </c>
      <c r="G18" s="109">
        <v>0</v>
      </c>
      <c r="H18" s="109">
        <v>0</v>
      </c>
      <c r="I18" s="108">
        <f t="shared" si="0"/>
        <v>8740076</v>
      </c>
      <c r="J18" s="108">
        <v>8743977</v>
      </c>
      <c r="K18" s="108">
        <v>9298083</v>
      </c>
    </row>
    <row r="19" spans="1:11">
      <c r="A19" s="168" t="s">
        <v>161</v>
      </c>
      <c r="B19" s="108">
        <v>3253031</v>
      </c>
      <c r="C19" s="108">
        <v>628669</v>
      </c>
      <c r="D19" s="108">
        <v>46431</v>
      </c>
      <c r="E19" s="108">
        <v>20116</v>
      </c>
      <c r="F19" s="108">
        <v>73192</v>
      </c>
      <c r="G19" s="109">
        <v>0</v>
      </c>
      <c r="H19" s="109">
        <v>0</v>
      </c>
      <c r="I19" s="108">
        <f t="shared" si="0"/>
        <v>4021439</v>
      </c>
      <c r="J19" s="108">
        <v>4174000</v>
      </c>
      <c r="K19" s="108">
        <v>4045303</v>
      </c>
    </row>
    <row r="20" spans="1:11">
      <c r="A20" s="168" t="s">
        <v>543</v>
      </c>
      <c r="B20" s="109">
        <v>0</v>
      </c>
      <c r="C20" s="109">
        <v>0</v>
      </c>
      <c r="D20" s="109">
        <v>0</v>
      </c>
      <c r="E20" s="109">
        <v>0</v>
      </c>
      <c r="F20" s="109">
        <v>0</v>
      </c>
      <c r="G20" s="109">
        <v>0</v>
      </c>
      <c r="H20" s="109">
        <v>0</v>
      </c>
      <c r="I20" s="109">
        <f t="shared" si="0"/>
        <v>0</v>
      </c>
      <c r="J20" s="109">
        <v>0</v>
      </c>
      <c r="K20" s="108">
        <v>1587861</v>
      </c>
    </row>
    <row r="21" spans="1:11">
      <c r="A21" s="106" t="s">
        <v>692</v>
      </c>
      <c r="B21" s="108">
        <v>2460592</v>
      </c>
      <c r="C21" s="108">
        <v>392596</v>
      </c>
      <c r="D21" s="108">
        <v>33498</v>
      </c>
      <c r="E21" s="108">
        <v>25236</v>
      </c>
      <c r="F21" s="108">
        <v>5760</v>
      </c>
      <c r="G21" s="109">
        <v>0</v>
      </c>
      <c r="H21" s="109">
        <v>0</v>
      </c>
      <c r="I21" s="108">
        <f t="shared" si="0"/>
        <v>2917682</v>
      </c>
      <c r="J21" s="108">
        <v>2983347</v>
      </c>
      <c r="K21" s="108">
        <v>2869121</v>
      </c>
    </row>
    <row r="22" spans="1:11">
      <c r="A22" s="169" t="s">
        <v>693</v>
      </c>
      <c r="B22" s="109">
        <v>0</v>
      </c>
      <c r="C22" s="109">
        <v>0</v>
      </c>
      <c r="D22" s="109">
        <v>0</v>
      </c>
      <c r="E22" s="109">
        <v>0</v>
      </c>
      <c r="F22" s="109">
        <v>0</v>
      </c>
      <c r="G22" s="109">
        <v>0</v>
      </c>
      <c r="H22" s="109">
        <v>0</v>
      </c>
      <c r="I22" s="109">
        <f t="shared" si="0"/>
        <v>0</v>
      </c>
      <c r="J22" s="109">
        <v>0</v>
      </c>
      <c r="K22" s="108">
        <v>540524</v>
      </c>
    </row>
    <row r="23" spans="1:11">
      <c r="A23" s="168" t="s">
        <v>949</v>
      </c>
      <c r="B23" s="108">
        <v>106560</v>
      </c>
      <c r="C23" s="108">
        <v>40714</v>
      </c>
      <c r="D23" s="108">
        <v>7771</v>
      </c>
      <c r="E23" s="109">
        <v>6050</v>
      </c>
      <c r="F23" s="109">
        <v>5931</v>
      </c>
      <c r="G23" s="109">
        <v>0</v>
      </c>
      <c r="H23" s="109">
        <v>0</v>
      </c>
      <c r="I23" s="108">
        <f t="shared" si="0"/>
        <v>167026</v>
      </c>
      <c r="J23" s="108">
        <v>235000</v>
      </c>
      <c r="K23" s="108">
        <v>172453</v>
      </c>
    </row>
    <row r="24" spans="1:11">
      <c r="A24" s="168" t="s">
        <v>689</v>
      </c>
      <c r="B24" s="108">
        <v>3446203</v>
      </c>
      <c r="C24" s="108">
        <v>740181</v>
      </c>
      <c r="D24" s="108">
        <v>194038</v>
      </c>
      <c r="E24" s="110">
        <v>16800</v>
      </c>
      <c r="F24" s="108">
        <v>269541</v>
      </c>
      <c r="G24" s="109">
        <v>0</v>
      </c>
      <c r="H24" s="109">
        <v>0</v>
      </c>
      <c r="I24" s="108">
        <f t="shared" si="0"/>
        <v>4666763</v>
      </c>
      <c r="J24" s="108">
        <v>4667000</v>
      </c>
      <c r="K24" s="108">
        <v>4442436</v>
      </c>
    </row>
    <row r="25" spans="1:11">
      <c r="A25" s="168" t="s">
        <v>1328</v>
      </c>
      <c r="B25" s="108">
        <v>13787333</v>
      </c>
      <c r="C25" s="108">
        <v>211897</v>
      </c>
      <c r="D25" s="108">
        <v>7019186</v>
      </c>
      <c r="E25" s="108">
        <v>424310</v>
      </c>
      <c r="F25" s="108">
        <v>361553</v>
      </c>
      <c r="G25" s="109">
        <v>0</v>
      </c>
      <c r="H25" s="109">
        <v>43355</v>
      </c>
      <c r="I25" s="108">
        <f t="shared" si="0"/>
        <v>21847634</v>
      </c>
      <c r="J25" s="108">
        <v>22653628</v>
      </c>
      <c r="K25" s="108">
        <v>20243530</v>
      </c>
    </row>
    <row r="26" spans="1:11">
      <c r="A26" s="168" t="s">
        <v>690</v>
      </c>
      <c r="B26" s="108">
        <v>18941996</v>
      </c>
      <c r="C26" s="108">
        <v>23472840</v>
      </c>
      <c r="D26" s="108">
        <v>189359</v>
      </c>
      <c r="E26" s="108">
        <v>13608</v>
      </c>
      <c r="F26" s="108">
        <v>56204</v>
      </c>
      <c r="G26" s="109">
        <v>0</v>
      </c>
      <c r="H26" s="109">
        <v>0</v>
      </c>
      <c r="I26" s="108">
        <f t="shared" si="0"/>
        <v>42674007</v>
      </c>
      <c r="J26" s="108">
        <v>42774525</v>
      </c>
      <c r="K26" s="108">
        <v>40098631</v>
      </c>
    </row>
    <row r="27" spans="1:11">
      <c r="A27" s="168" t="s">
        <v>1256</v>
      </c>
      <c r="B27" s="109">
        <v>0</v>
      </c>
      <c r="C27" s="109">
        <v>0</v>
      </c>
      <c r="D27" s="109">
        <v>0</v>
      </c>
      <c r="E27" s="109">
        <v>0</v>
      </c>
      <c r="F27" s="109">
        <v>0</v>
      </c>
      <c r="G27" s="108">
        <v>48000000</v>
      </c>
      <c r="H27" s="109">
        <v>0</v>
      </c>
      <c r="I27" s="108">
        <f t="shared" si="0"/>
        <v>48000000</v>
      </c>
      <c r="J27" s="108">
        <v>48000000</v>
      </c>
      <c r="K27" s="108">
        <v>154481416</v>
      </c>
    </row>
    <row r="28" spans="1:11">
      <c r="A28" s="168" t="s">
        <v>694</v>
      </c>
      <c r="B28" s="108">
        <v>12880443</v>
      </c>
      <c r="C28" s="108">
        <v>14997440</v>
      </c>
      <c r="D28" s="108">
        <v>103225</v>
      </c>
      <c r="E28" s="108">
        <v>12192</v>
      </c>
      <c r="F28" s="108">
        <v>904675</v>
      </c>
      <c r="G28" s="109">
        <v>0</v>
      </c>
      <c r="H28" s="109">
        <v>0</v>
      </c>
      <c r="I28" s="108">
        <f t="shared" si="0"/>
        <v>28897975</v>
      </c>
      <c r="J28" s="108">
        <v>28930958</v>
      </c>
      <c r="K28" s="108">
        <v>29123409</v>
      </c>
    </row>
    <row r="29" spans="1:11">
      <c r="A29" s="168" t="s">
        <v>47</v>
      </c>
      <c r="B29" s="108">
        <v>40751466</v>
      </c>
      <c r="C29" s="108">
        <v>713106</v>
      </c>
      <c r="D29" s="108">
        <v>455030</v>
      </c>
      <c r="E29" s="109">
        <v>0</v>
      </c>
      <c r="F29" s="108">
        <v>42391</v>
      </c>
      <c r="G29" s="109">
        <v>0</v>
      </c>
      <c r="H29" s="108">
        <v>12000</v>
      </c>
      <c r="I29" s="108">
        <f t="shared" si="0"/>
        <v>41973993</v>
      </c>
      <c r="J29" s="108">
        <v>41974000</v>
      </c>
      <c r="K29" s="108">
        <v>41350995</v>
      </c>
    </row>
    <row r="30" spans="1:11">
      <c r="A30" s="168" t="s">
        <v>45</v>
      </c>
      <c r="B30" s="108">
        <v>845407</v>
      </c>
      <c r="C30" s="108">
        <v>339795</v>
      </c>
      <c r="D30" s="108">
        <v>7465</v>
      </c>
      <c r="E30" s="108">
        <v>2391</v>
      </c>
      <c r="F30" s="109">
        <v>0</v>
      </c>
      <c r="G30" s="109">
        <v>0</v>
      </c>
      <c r="H30" s="109">
        <v>0</v>
      </c>
      <c r="I30" s="109">
        <f t="shared" si="0"/>
        <v>1195058</v>
      </c>
      <c r="J30" s="108">
        <v>1542000</v>
      </c>
      <c r="K30" s="108">
        <v>1475909</v>
      </c>
    </row>
    <row r="31" spans="1:11">
      <c r="A31" s="168" t="s">
        <v>618</v>
      </c>
      <c r="B31" s="108">
        <v>1167302</v>
      </c>
      <c r="C31" s="108">
        <v>168385</v>
      </c>
      <c r="D31" s="108">
        <v>4209</v>
      </c>
      <c r="E31" s="108">
        <v>1291</v>
      </c>
      <c r="F31" s="108">
        <v>1856</v>
      </c>
      <c r="G31" s="109">
        <v>0</v>
      </c>
      <c r="H31" s="109">
        <v>0</v>
      </c>
      <c r="I31" s="108">
        <f t="shared" si="0"/>
        <v>1343043</v>
      </c>
      <c r="J31" s="108">
        <v>1350302</v>
      </c>
      <c r="K31" s="108">
        <v>1279716</v>
      </c>
    </row>
    <row r="32" spans="1:11">
      <c r="A32" s="168" t="s">
        <v>942</v>
      </c>
      <c r="B32" s="108">
        <v>876793</v>
      </c>
      <c r="C32" s="108">
        <v>307983</v>
      </c>
      <c r="D32" s="108">
        <v>6247</v>
      </c>
      <c r="E32" s="108">
        <v>20879</v>
      </c>
      <c r="F32" s="109">
        <v>8090</v>
      </c>
      <c r="G32" s="109">
        <v>0</v>
      </c>
      <c r="H32" s="109">
        <v>30000</v>
      </c>
      <c r="I32" s="108">
        <f t="shared" si="0"/>
        <v>1249992</v>
      </c>
      <c r="J32" s="108">
        <v>1530566</v>
      </c>
      <c r="K32" s="108">
        <v>1053295</v>
      </c>
    </row>
    <row r="33" spans="1:11">
      <c r="A33" s="168" t="s">
        <v>683</v>
      </c>
      <c r="B33" s="108">
        <v>865564</v>
      </c>
      <c r="C33" s="108">
        <v>365621</v>
      </c>
      <c r="D33" s="108">
        <v>10832</v>
      </c>
      <c r="E33" s="108">
        <v>4339</v>
      </c>
      <c r="F33" s="108">
        <v>2473</v>
      </c>
      <c r="G33" s="109">
        <v>0</v>
      </c>
      <c r="H33" s="109">
        <v>0</v>
      </c>
      <c r="I33" s="108">
        <f t="shared" si="0"/>
        <v>1248829</v>
      </c>
      <c r="J33" s="108">
        <v>1286689</v>
      </c>
      <c r="K33" s="108">
        <v>981944</v>
      </c>
    </row>
    <row r="34" spans="1:11">
      <c r="A34" s="168" t="s">
        <v>950</v>
      </c>
      <c r="B34" s="109">
        <v>0</v>
      </c>
      <c r="C34" s="108">
        <v>22290576</v>
      </c>
      <c r="D34" s="109">
        <v>0</v>
      </c>
      <c r="E34" s="109">
        <v>0</v>
      </c>
      <c r="F34" s="109">
        <v>68485</v>
      </c>
      <c r="G34" s="108">
        <v>394529673</v>
      </c>
      <c r="H34" s="108">
        <v>1037362929</v>
      </c>
      <c r="I34" s="108">
        <f t="shared" si="0"/>
        <v>1454251663</v>
      </c>
      <c r="J34" s="108">
        <v>1441815498</v>
      </c>
      <c r="K34" s="108">
        <v>1532691530</v>
      </c>
    </row>
    <row r="35" spans="1:11">
      <c r="A35" s="168" t="s">
        <v>703</v>
      </c>
      <c r="B35" s="109">
        <v>123561</v>
      </c>
      <c r="C35" s="108">
        <v>30206</v>
      </c>
      <c r="D35" s="109">
        <v>265</v>
      </c>
      <c r="E35" s="109">
        <v>115</v>
      </c>
      <c r="F35" s="109">
        <v>0</v>
      </c>
      <c r="G35" s="109">
        <v>0</v>
      </c>
      <c r="H35" s="109">
        <v>0</v>
      </c>
      <c r="I35" s="108">
        <f t="shared" si="0"/>
        <v>154147</v>
      </c>
      <c r="J35" s="108">
        <v>189000</v>
      </c>
      <c r="K35" s="108">
        <v>165007</v>
      </c>
    </row>
    <row r="36" spans="1:11">
      <c r="A36" s="168" t="s">
        <v>912</v>
      </c>
      <c r="B36" s="108">
        <v>12773669</v>
      </c>
      <c r="C36" s="108">
        <v>5926496</v>
      </c>
      <c r="D36" s="108">
        <v>287997</v>
      </c>
      <c r="E36" s="108">
        <v>31824</v>
      </c>
      <c r="F36" s="108">
        <v>314872</v>
      </c>
      <c r="G36" s="109">
        <v>0</v>
      </c>
      <c r="H36" s="109">
        <v>0</v>
      </c>
      <c r="I36" s="108">
        <f t="shared" si="0"/>
        <v>19334858</v>
      </c>
      <c r="J36" s="108">
        <v>19530520</v>
      </c>
      <c r="K36" s="108">
        <v>17464057</v>
      </c>
    </row>
    <row r="37" spans="1:11">
      <c r="A37" s="168" t="s">
        <v>673</v>
      </c>
      <c r="B37" s="108">
        <v>3522211</v>
      </c>
      <c r="C37" s="108">
        <v>3144228</v>
      </c>
      <c r="D37" s="108">
        <v>17794</v>
      </c>
      <c r="E37" s="108">
        <v>10926</v>
      </c>
      <c r="F37" s="108">
        <v>145541</v>
      </c>
      <c r="G37" s="109">
        <v>0</v>
      </c>
      <c r="H37" s="109">
        <v>174200</v>
      </c>
      <c r="I37" s="108">
        <f t="shared" si="0"/>
        <v>7014900</v>
      </c>
      <c r="J37" s="108">
        <v>7213240</v>
      </c>
      <c r="K37" s="108">
        <v>6573157</v>
      </c>
    </row>
    <row r="38" spans="1:11">
      <c r="A38" s="168" t="s">
        <v>662</v>
      </c>
      <c r="B38" s="108">
        <v>206318</v>
      </c>
      <c r="C38" s="108">
        <v>1342658</v>
      </c>
      <c r="D38" s="108">
        <v>1277</v>
      </c>
      <c r="E38" s="108">
        <v>2111</v>
      </c>
      <c r="F38" s="108">
        <v>2781</v>
      </c>
      <c r="G38" s="109">
        <v>0</v>
      </c>
      <c r="H38" s="109">
        <v>0</v>
      </c>
      <c r="I38" s="108">
        <f t="shared" si="0"/>
        <v>1555145</v>
      </c>
      <c r="J38" s="108">
        <v>1555154</v>
      </c>
      <c r="K38" s="108">
        <v>1218319</v>
      </c>
    </row>
    <row r="39" spans="1:11">
      <c r="A39" s="168" t="s">
        <v>661</v>
      </c>
      <c r="B39" s="108">
        <v>2515063</v>
      </c>
      <c r="C39" s="108">
        <v>771189</v>
      </c>
      <c r="D39" s="108">
        <v>45242</v>
      </c>
      <c r="E39" s="108">
        <v>42463</v>
      </c>
      <c r="F39" s="108">
        <v>30375</v>
      </c>
      <c r="G39" s="109">
        <v>0</v>
      </c>
      <c r="H39" s="109">
        <v>0</v>
      </c>
      <c r="I39" s="108">
        <f t="shared" si="0"/>
        <v>3404332</v>
      </c>
      <c r="J39" s="108">
        <v>3429324</v>
      </c>
      <c r="K39" s="108">
        <v>3206461</v>
      </c>
    </row>
    <row r="40" spans="1:11">
      <c r="A40" s="168" t="s">
        <v>756</v>
      </c>
      <c r="B40" s="108">
        <v>2926138</v>
      </c>
      <c r="C40" s="108">
        <v>559426</v>
      </c>
      <c r="D40" s="108">
        <v>9846</v>
      </c>
      <c r="E40" s="108">
        <v>16549</v>
      </c>
      <c r="F40" s="108">
        <v>11048</v>
      </c>
      <c r="G40" s="109">
        <v>0</v>
      </c>
      <c r="H40" s="109">
        <v>0</v>
      </c>
      <c r="I40" s="108">
        <f t="shared" si="0"/>
        <v>3523007</v>
      </c>
      <c r="J40" s="108">
        <v>3742000</v>
      </c>
      <c r="K40" s="108">
        <v>3434828</v>
      </c>
    </row>
    <row r="41" spans="1:11">
      <c r="A41" s="168" t="s">
        <v>46</v>
      </c>
      <c r="B41" s="108">
        <v>5176722</v>
      </c>
      <c r="C41" s="108">
        <v>570307</v>
      </c>
      <c r="D41" s="108">
        <v>7102</v>
      </c>
      <c r="E41" s="108">
        <v>37532</v>
      </c>
      <c r="F41" s="108">
        <v>32769</v>
      </c>
      <c r="G41" s="109">
        <v>0</v>
      </c>
      <c r="H41" s="109">
        <v>0</v>
      </c>
      <c r="I41" s="108">
        <f t="shared" si="0"/>
        <v>5824432</v>
      </c>
      <c r="J41" s="108">
        <v>5957015</v>
      </c>
      <c r="K41" s="108">
        <v>5827178</v>
      </c>
    </row>
    <row r="42" spans="1:11">
      <c r="A42" s="168" t="s">
        <v>686</v>
      </c>
      <c r="B42" s="108">
        <v>870741</v>
      </c>
      <c r="C42" s="108">
        <v>161282</v>
      </c>
      <c r="D42" s="108">
        <v>5256</v>
      </c>
      <c r="E42" s="108">
        <v>5978</v>
      </c>
      <c r="F42" s="108">
        <v>1968</v>
      </c>
      <c r="G42" s="109">
        <v>0</v>
      </c>
      <c r="H42" s="109">
        <v>0</v>
      </c>
      <c r="I42" s="108">
        <f t="shared" si="0"/>
        <v>1045225</v>
      </c>
      <c r="J42" s="108">
        <v>1070721</v>
      </c>
      <c r="K42" s="108">
        <v>990732</v>
      </c>
    </row>
    <row r="43" spans="1:11">
      <c r="A43" s="168" t="s">
        <v>945</v>
      </c>
      <c r="B43" s="108">
        <v>7402512</v>
      </c>
      <c r="C43" s="108">
        <v>2760266</v>
      </c>
      <c r="D43" s="108">
        <v>873903</v>
      </c>
      <c r="E43" s="108">
        <v>71546</v>
      </c>
      <c r="F43" s="108">
        <v>162612</v>
      </c>
      <c r="G43" s="109">
        <v>0</v>
      </c>
      <c r="H43" s="109">
        <v>0</v>
      </c>
      <c r="I43" s="108">
        <f t="shared" si="0"/>
        <v>11270839</v>
      </c>
      <c r="J43" s="108">
        <v>11729307</v>
      </c>
      <c r="K43" s="108">
        <v>10644553</v>
      </c>
    </row>
    <row r="44" spans="1:11">
      <c r="A44" s="168" t="s">
        <v>696</v>
      </c>
      <c r="B44" s="108">
        <v>754529</v>
      </c>
      <c r="C44" s="108">
        <v>245316</v>
      </c>
      <c r="D44" s="108">
        <v>7996</v>
      </c>
      <c r="E44" s="108">
        <v>13976</v>
      </c>
      <c r="F44" s="108">
        <v>20385</v>
      </c>
      <c r="G44" s="109">
        <v>12674734</v>
      </c>
      <c r="H44" s="109">
        <v>41000</v>
      </c>
      <c r="I44" s="108">
        <f t="shared" si="0"/>
        <v>13757936</v>
      </c>
      <c r="J44" s="108">
        <v>13956889</v>
      </c>
      <c r="K44" s="108">
        <v>9764411</v>
      </c>
    </row>
    <row r="45" spans="1:11">
      <c r="A45" s="168" t="s">
        <v>544</v>
      </c>
      <c r="B45" s="108">
        <v>13142491</v>
      </c>
      <c r="C45" s="108">
        <v>660443</v>
      </c>
      <c r="D45" s="108">
        <v>20469</v>
      </c>
      <c r="E45" s="108">
        <v>9605</v>
      </c>
      <c r="F45" s="108">
        <v>10424</v>
      </c>
      <c r="G45" s="109">
        <v>0</v>
      </c>
      <c r="H45" s="109">
        <v>0</v>
      </c>
      <c r="I45" s="108">
        <f t="shared" si="0"/>
        <v>13843432</v>
      </c>
      <c r="J45" s="108">
        <v>13843659</v>
      </c>
      <c r="K45" s="108">
        <v>13059012</v>
      </c>
    </row>
    <row r="46" spans="1:11" ht="6.75" hidden="1" customHeight="1">
      <c r="A46" s="168" t="s">
        <v>695</v>
      </c>
      <c r="B46" s="108"/>
      <c r="C46" s="108"/>
      <c r="D46" s="108"/>
      <c r="E46" s="108"/>
      <c r="F46" s="108"/>
      <c r="G46" s="109"/>
      <c r="H46" s="109"/>
      <c r="I46" s="108">
        <f t="shared" si="0"/>
        <v>0</v>
      </c>
      <c r="J46" s="108"/>
      <c r="K46" s="108">
        <v>0</v>
      </c>
    </row>
    <row r="47" spans="1:11">
      <c r="A47" s="168" t="s">
        <v>757</v>
      </c>
      <c r="B47" s="108">
        <v>4349608</v>
      </c>
      <c r="C47" s="108">
        <v>560808</v>
      </c>
      <c r="D47" s="108">
        <v>29322</v>
      </c>
      <c r="E47" s="108">
        <v>7026</v>
      </c>
      <c r="F47" s="108">
        <v>26768</v>
      </c>
      <c r="G47" s="109">
        <v>0</v>
      </c>
      <c r="H47" s="109">
        <v>0</v>
      </c>
      <c r="I47" s="108">
        <f>SUM(B47:H47)</f>
        <v>4973532</v>
      </c>
      <c r="J47" s="108">
        <v>5372000</v>
      </c>
      <c r="K47" s="108">
        <v>7060106</v>
      </c>
    </row>
    <row r="48" spans="1:11">
      <c r="A48" s="168" t="s">
        <v>758</v>
      </c>
      <c r="B48" s="108">
        <v>767680</v>
      </c>
      <c r="C48" s="108">
        <v>235084</v>
      </c>
      <c r="D48" s="108">
        <v>2777</v>
      </c>
      <c r="E48" s="108">
        <v>10864</v>
      </c>
      <c r="F48" s="108">
        <v>4462</v>
      </c>
      <c r="G48" s="109">
        <v>0</v>
      </c>
      <c r="H48" s="109">
        <v>0</v>
      </c>
      <c r="I48" s="108">
        <f>SUM(B48:H48)</f>
        <v>1020867</v>
      </c>
      <c r="J48" s="108">
        <v>1092000</v>
      </c>
      <c r="K48" s="108">
        <v>1108328</v>
      </c>
    </row>
    <row r="49" spans="1:11">
      <c r="A49" s="168" t="s">
        <v>934</v>
      </c>
      <c r="B49" s="108">
        <v>6916742</v>
      </c>
      <c r="C49" s="108">
        <v>1229782</v>
      </c>
      <c r="D49" s="108">
        <v>61377</v>
      </c>
      <c r="E49" s="108">
        <v>33844</v>
      </c>
      <c r="F49" s="108">
        <v>87492</v>
      </c>
      <c r="G49" s="109">
        <v>0</v>
      </c>
      <c r="H49" s="109">
        <v>0</v>
      </c>
      <c r="I49" s="108">
        <f>SUM(B49:H49)</f>
        <v>8329237</v>
      </c>
      <c r="J49" s="108">
        <v>8807234</v>
      </c>
      <c r="K49" s="108">
        <v>7693672</v>
      </c>
    </row>
    <row r="50" spans="1:11">
      <c r="A50" s="168" t="s">
        <v>162</v>
      </c>
      <c r="B50" s="108">
        <v>14922818</v>
      </c>
      <c r="C50" s="108">
        <v>1682124</v>
      </c>
      <c r="D50" s="108">
        <v>153690</v>
      </c>
      <c r="E50" s="108">
        <v>92198</v>
      </c>
      <c r="F50" s="109">
        <v>744917</v>
      </c>
      <c r="G50" s="109">
        <v>0</v>
      </c>
      <c r="H50" s="109">
        <v>0</v>
      </c>
      <c r="I50" s="108">
        <f t="shared" si="0"/>
        <v>17595747</v>
      </c>
      <c r="J50" s="108">
        <v>18067000</v>
      </c>
      <c r="K50" s="108">
        <v>16965501</v>
      </c>
    </row>
    <row r="51" spans="1:11">
      <c r="A51" s="168" t="s">
        <v>1252</v>
      </c>
      <c r="B51" s="108">
        <v>15440479</v>
      </c>
      <c r="C51" s="108">
        <v>2001390</v>
      </c>
      <c r="D51" s="108">
        <v>14008540</v>
      </c>
      <c r="E51" s="108">
        <v>573235</v>
      </c>
      <c r="F51" s="108">
        <v>1173606</v>
      </c>
      <c r="G51" s="109">
        <v>0</v>
      </c>
      <c r="H51" s="109">
        <v>68350</v>
      </c>
      <c r="I51" s="108">
        <f t="shared" si="0"/>
        <v>33265600</v>
      </c>
      <c r="J51" s="108">
        <v>33265601</v>
      </c>
      <c r="K51" s="108">
        <v>26299974</v>
      </c>
    </row>
    <row r="52" spans="1:11">
      <c r="A52" s="168" t="s">
        <v>943</v>
      </c>
      <c r="B52" s="108">
        <v>1920087</v>
      </c>
      <c r="C52" s="108">
        <v>472923</v>
      </c>
      <c r="D52" s="108">
        <v>12145</v>
      </c>
      <c r="E52" s="108">
        <v>110510</v>
      </c>
      <c r="F52" s="108">
        <v>0</v>
      </c>
      <c r="G52" s="109">
        <v>0</v>
      </c>
      <c r="H52" s="109">
        <v>0</v>
      </c>
      <c r="I52" s="108">
        <f t="shared" si="0"/>
        <v>2515665</v>
      </c>
      <c r="J52" s="108">
        <v>2651000</v>
      </c>
      <c r="K52" s="108">
        <v>2436304</v>
      </c>
    </row>
    <row r="53" spans="1:11">
      <c r="A53" s="168" t="s">
        <v>944</v>
      </c>
      <c r="B53" s="108">
        <v>716990</v>
      </c>
      <c r="C53" s="108">
        <v>584373</v>
      </c>
      <c r="D53" s="108">
        <v>22088</v>
      </c>
      <c r="E53" s="108">
        <v>12929</v>
      </c>
      <c r="F53" s="108">
        <v>9592</v>
      </c>
      <c r="G53" s="109">
        <v>0</v>
      </c>
      <c r="H53" s="109">
        <v>480740</v>
      </c>
      <c r="I53" s="108">
        <f t="shared" si="0"/>
        <v>1826712</v>
      </c>
      <c r="J53" s="108">
        <v>3180000</v>
      </c>
      <c r="K53" s="108">
        <v>1605474</v>
      </c>
    </row>
    <row r="54" spans="1:11">
      <c r="A54" s="168" t="s">
        <v>1257</v>
      </c>
      <c r="B54" s="108">
        <v>27245567</v>
      </c>
      <c r="C54" s="108">
        <v>941015</v>
      </c>
      <c r="D54" s="108">
        <v>3656542</v>
      </c>
      <c r="E54" s="108">
        <v>1267132</v>
      </c>
      <c r="F54" s="108">
        <v>179306</v>
      </c>
      <c r="G54" s="109">
        <v>0</v>
      </c>
      <c r="H54" s="109">
        <v>211009</v>
      </c>
      <c r="I54" s="108">
        <f t="shared" si="0"/>
        <v>33500571</v>
      </c>
      <c r="J54" s="108">
        <v>34544000</v>
      </c>
      <c r="K54" s="108">
        <v>43614251</v>
      </c>
    </row>
    <row r="55" spans="1:11">
      <c r="A55" s="168" t="s">
        <v>704</v>
      </c>
      <c r="B55" s="108">
        <v>1850542</v>
      </c>
      <c r="C55" s="108">
        <v>692964</v>
      </c>
      <c r="D55" s="108">
        <v>3239</v>
      </c>
      <c r="E55" s="108">
        <v>13662</v>
      </c>
      <c r="F55" s="108">
        <v>7755</v>
      </c>
      <c r="G55" s="109">
        <v>0</v>
      </c>
      <c r="H55" s="109">
        <v>0</v>
      </c>
      <c r="I55" s="108">
        <f t="shared" si="0"/>
        <v>2568162</v>
      </c>
      <c r="J55" s="108">
        <v>2758000</v>
      </c>
      <c r="K55" s="108">
        <v>2354613</v>
      </c>
    </row>
    <row r="56" spans="1:11">
      <c r="A56" s="168" t="s">
        <v>1012</v>
      </c>
      <c r="B56" s="108">
        <v>2327173</v>
      </c>
      <c r="C56" s="108">
        <v>1871189</v>
      </c>
      <c r="D56" s="108">
        <v>12008</v>
      </c>
      <c r="E56" s="108">
        <v>47229</v>
      </c>
      <c r="F56" s="108">
        <v>40</v>
      </c>
      <c r="G56" s="109">
        <v>0</v>
      </c>
      <c r="H56" s="109">
        <v>0</v>
      </c>
      <c r="I56" s="108">
        <f t="shared" si="0"/>
        <v>4257639</v>
      </c>
      <c r="J56" s="108">
        <v>4699000</v>
      </c>
      <c r="K56" s="108">
        <v>3645848</v>
      </c>
    </row>
    <row r="57" spans="1:11">
      <c r="A57" s="168" t="s">
        <v>1245</v>
      </c>
      <c r="B57" s="108">
        <v>394071</v>
      </c>
      <c r="C57" s="108">
        <v>57411</v>
      </c>
      <c r="D57" s="108">
        <v>1064</v>
      </c>
      <c r="E57" s="108">
        <v>13428</v>
      </c>
      <c r="F57" s="108">
        <v>1537</v>
      </c>
      <c r="G57" s="109">
        <v>0</v>
      </c>
      <c r="H57" s="109">
        <v>0</v>
      </c>
      <c r="I57" s="108">
        <f t="shared" si="0"/>
        <v>467511</v>
      </c>
      <c r="J57" s="108">
        <v>544000</v>
      </c>
      <c r="K57" s="108">
        <v>528902</v>
      </c>
    </row>
    <row r="58" spans="1:11">
      <c r="A58" s="168" t="s">
        <v>1159</v>
      </c>
      <c r="B58" s="108">
        <v>247977</v>
      </c>
      <c r="C58" s="108">
        <v>217077</v>
      </c>
      <c r="D58" s="108">
        <v>6950</v>
      </c>
      <c r="E58" s="108">
        <v>17390</v>
      </c>
      <c r="F58" s="108">
        <v>16524</v>
      </c>
      <c r="G58" s="109">
        <v>0</v>
      </c>
      <c r="H58" s="109">
        <v>0</v>
      </c>
      <c r="I58" s="108">
        <f t="shared" si="0"/>
        <v>505918</v>
      </c>
      <c r="J58" s="108">
        <v>874000</v>
      </c>
      <c r="K58" s="108">
        <v>472644</v>
      </c>
    </row>
    <row r="59" spans="1:11">
      <c r="A59" s="168" t="s">
        <v>1242</v>
      </c>
      <c r="B59" s="108">
        <v>249917</v>
      </c>
      <c r="C59" s="108">
        <v>563468</v>
      </c>
      <c r="D59" s="108">
        <v>3165</v>
      </c>
      <c r="E59" s="108">
        <v>8104</v>
      </c>
      <c r="F59" s="108">
        <v>945</v>
      </c>
      <c r="G59" s="109">
        <v>4189374</v>
      </c>
      <c r="H59" s="109">
        <v>6516664</v>
      </c>
      <c r="I59" s="108">
        <f>SUM(B59:H59)</f>
        <v>11531637</v>
      </c>
      <c r="J59" s="108">
        <v>12000000</v>
      </c>
      <c r="K59" s="109">
        <v>0</v>
      </c>
    </row>
    <row r="60" spans="1:11">
      <c r="A60" s="137" t="s">
        <v>28</v>
      </c>
      <c r="B60" s="138">
        <f t="shared" ref="B60:K60" si="1">SUM(B4:B59)</f>
        <v>1411029624</v>
      </c>
      <c r="C60" s="138">
        <f t="shared" si="1"/>
        <v>222210094</v>
      </c>
      <c r="D60" s="138">
        <f t="shared" si="1"/>
        <v>128787114</v>
      </c>
      <c r="E60" s="138">
        <f t="shared" si="1"/>
        <v>11107371</v>
      </c>
      <c r="F60" s="138">
        <f t="shared" si="1"/>
        <v>43264620</v>
      </c>
      <c r="G60" s="138">
        <f t="shared" si="1"/>
        <v>503378356</v>
      </c>
      <c r="H60" s="138">
        <f t="shared" si="1"/>
        <v>1048160987</v>
      </c>
      <c r="I60" s="138">
        <f t="shared" si="1"/>
        <v>3367938166</v>
      </c>
      <c r="J60" s="138">
        <f t="shared" si="1"/>
        <v>3341278180</v>
      </c>
      <c r="K60" s="138">
        <f t="shared" si="1"/>
        <v>3533042561</v>
      </c>
    </row>
  </sheetData>
  <mergeCells count="1">
    <mergeCell ref="A1:K1"/>
  </mergeCells>
  <phoneticPr fontId="0" type="noConversion"/>
  <printOptions horizontalCentered="1"/>
  <pageMargins left="0.23" right="0.36458333333333298" top="0.83333333333333304" bottom="0.28999999999999998" header="0.25" footer="0.27"/>
  <pageSetup paperSize="9" orientation="landscape" r:id="rId1"/>
  <headerFooter>
    <oddHeader xml:space="preserve">&amp;R&amp;"Times New Roman,Regular"Kingdom of Bahrain
Consolidated Final Account
For The Year Ended 31 December 2021
</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489"/>
  <sheetViews>
    <sheetView view="pageBreakPreview" zoomScaleNormal="100" zoomScaleSheetLayoutView="100" zoomScalePageLayoutView="136" workbookViewId="0">
      <selection sqref="A1:I1"/>
    </sheetView>
  </sheetViews>
  <sheetFormatPr defaultColWidth="9.140625" defaultRowHeight="12.75"/>
  <cols>
    <col min="1" max="3" width="3.7109375" style="9" customWidth="1"/>
    <col min="4" max="4" width="5.28515625" style="9" customWidth="1"/>
    <col min="5" max="5" width="38.5703125" style="9" customWidth="1"/>
    <col min="6" max="7" width="12.5703125" style="9" customWidth="1"/>
    <col min="8" max="8" width="11.28515625" style="9" bestFit="1" customWidth="1"/>
    <col min="9" max="9" width="12.85546875" style="9" customWidth="1"/>
    <col min="10" max="16384" width="9.140625" style="9"/>
  </cols>
  <sheetData>
    <row r="1" spans="1:9" ht="22.5" customHeight="1">
      <c r="A1" s="272" t="s">
        <v>955</v>
      </c>
      <c r="B1" s="273"/>
      <c r="C1" s="273"/>
      <c r="D1" s="283"/>
      <c r="E1" s="283"/>
      <c r="F1" s="283"/>
      <c r="G1" s="283"/>
      <c r="H1" s="283"/>
      <c r="I1" s="283"/>
    </row>
    <row r="2" spans="1:9" ht="13.5" customHeight="1">
      <c r="I2" s="15" t="s">
        <v>49</v>
      </c>
    </row>
    <row r="3" spans="1:9" ht="18.75" customHeight="1">
      <c r="A3" s="284" t="s">
        <v>80</v>
      </c>
      <c r="B3" s="285"/>
      <c r="C3" s="285"/>
      <c r="D3" s="285"/>
      <c r="E3" s="295" t="s">
        <v>29</v>
      </c>
      <c r="F3" s="284">
        <v>2021</v>
      </c>
      <c r="G3" s="284"/>
      <c r="H3" s="284"/>
      <c r="I3" s="288">
        <v>2020</v>
      </c>
    </row>
    <row r="4" spans="1:9" ht="18.75" customHeight="1">
      <c r="A4" s="68" t="s">
        <v>505</v>
      </c>
      <c r="B4" s="68" t="s">
        <v>526</v>
      </c>
      <c r="C4" s="68" t="s">
        <v>503</v>
      </c>
      <c r="D4" s="68" t="s">
        <v>525</v>
      </c>
      <c r="E4" s="296"/>
      <c r="F4" s="68" t="s">
        <v>27</v>
      </c>
      <c r="G4" s="68" t="s">
        <v>48</v>
      </c>
      <c r="H4" s="68" t="s">
        <v>81</v>
      </c>
      <c r="I4" s="289"/>
    </row>
    <row r="5" spans="1:9">
      <c r="A5" s="199" t="s">
        <v>226</v>
      </c>
      <c r="B5" s="199" t="s">
        <v>165</v>
      </c>
      <c r="C5" s="199" t="s">
        <v>165</v>
      </c>
      <c r="D5" s="199" t="s">
        <v>255</v>
      </c>
      <c r="E5" s="200" t="s">
        <v>749</v>
      </c>
      <c r="F5" s="202">
        <v>818873522</v>
      </c>
      <c r="G5" s="202">
        <v>804694715</v>
      </c>
      <c r="H5" s="109">
        <f>F5-G5</f>
        <v>14178807</v>
      </c>
      <c r="I5" s="202">
        <v>789310034</v>
      </c>
    </row>
    <row r="6" spans="1:9">
      <c r="A6" s="199" t="s">
        <v>226</v>
      </c>
      <c r="B6" s="199" t="s">
        <v>165</v>
      </c>
      <c r="C6" s="199" t="s">
        <v>165</v>
      </c>
      <c r="D6" s="199" t="s">
        <v>256</v>
      </c>
      <c r="E6" s="200" t="s">
        <v>120</v>
      </c>
      <c r="F6" s="202">
        <v>8846482</v>
      </c>
      <c r="G6" s="202">
        <v>8699580</v>
      </c>
      <c r="H6" s="109">
        <f t="shared" ref="H6:H69" si="0">F6-G6</f>
        <v>146902</v>
      </c>
      <c r="I6" s="202">
        <v>11430824</v>
      </c>
    </row>
    <row r="7" spans="1:9">
      <c r="A7" s="199" t="s">
        <v>226</v>
      </c>
      <c r="B7" s="199" t="s">
        <v>165</v>
      </c>
      <c r="C7" s="199" t="s">
        <v>165</v>
      </c>
      <c r="D7" s="199" t="s">
        <v>257</v>
      </c>
      <c r="E7" s="200" t="s">
        <v>121</v>
      </c>
      <c r="F7" s="202">
        <v>47294867</v>
      </c>
      <c r="G7" s="202">
        <v>47414204</v>
      </c>
      <c r="H7" s="109">
        <f t="shared" si="0"/>
        <v>-119337</v>
      </c>
      <c r="I7" s="202">
        <v>46492653</v>
      </c>
    </row>
    <row r="8" spans="1:9">
      <c r="A8" s="199" t="s">
        <v>226</v>
      </c>
      <c r="B8" s="199" t="s">
        <v>165</v>
      </c>
      <c r="C8" s="199" t="s">
        <v>165</v>
      </c>
      <c r="D8" s="199" t="s">
        <v>506</v>
      </c>
      <c r="E8" s="200" t="s">
        <v>507</v>
      </c>
      <c r="F8" s="202">
        <v>57029135</v>
      </c>
      <c r="G8" s="202">
        <v>57221736</v>
      </c>
      <c r="H8" s="109">
        <f t="shared" si="0"/>
        <v>-192601</v>
      </c>
      <c r="I8" s="202">
        <v>57036798</v>
      </c>
    </row>
    <row r="9" spans="1:9">
      <c r="A9" s="199" t="s">
        <v>226</v>
      </c>
      <c r="B9" s="199" t="s">
        <v>165</v>
      </c>
      <c r="C9" s="199" t="s">
        <v>165</v>
      </c>
      <c r="D9" s="199" t="s">
        <v>705</v>
      </c>
      <c r="E9" s="200" t="s">
        <v>706</v>
      </c>
      <c r="F9" s="202">
        <v>5069160</v>
      </c>
      <c r="G9" s="202">
        <v>5488059</v>
      </c>
      <c r="H9" s="109">
        <f t="shared" si="0"/>
        <v>-418899</v>
      </c>
      <c r="I9" s="202">
        <v>4229480</v>
      </c>
    </row>
    <row r="10" spans="1:9">
      <c r="A10" s="199" t="s">
        <v>226</v>
      </c>
      <c r="B10" s="199" t="s">
        <v>165</v>
      </c>
      <c r="C10" s="199" t="s">
        <v>165</v>
      </c>
      <c r="D10" s="199" t="s">
        <v>707</v>
      </c>
      <c r="E10" s="200" t="s">
        <v>708</v>
      </c>
      <c r="F10" s="202">
        <v>23964</v>
      </c>
      <c r="G10" s="202">
        <v>10000</v>
      </c>
      <c r="H10" s="109">
        <f t="shared" si="0"/>
        <v>13964</v>
      </c>
      <c r="I10" s="202">
        <v>9000</v>
      </c>
    </row>
    <row r="11" spans="1:9">
      <c r="A11" s="199" t="s">
        <v>226</v>
      </c>
      <c r="B11" s="199" t="s">
        <v>165</v>
      </c>
      <c r="C11" s="199" t="s">
        <v>165</v>
      </c>
      <c r="D11" s="199" t="s">
        <v>760</v>
      </c>
      <c r="E11" s="200" t="s">
        <v>761</v>
      </c>
      <c r="F11" s="202">
        <v>2972252</v>
      </c>
      <c r="G11" s="202">
        <v>3033742</v>
      </c>
      <c r="H11" s="109">
        <f t="shared" si="0"/>
        <v>-61490</v>
      </c>
      <c r="I11" s="202">
        <v>2615164</v>
      </c>
    </row>
    <row r="12" spans="1:9">
      <c r="A12" s="199" t="s">
        <v>226</v>
      </c>
      <c r="B12" s="199" t="s">
        <v>165</v>
      </c>
      <c r="C12" s="199" t="s">
        <v>165</v>
      </c>
      <c r="D12" s="199" t="s">
        <v>709</v>
      </c>
      <c r="E12" s="200" t="s">
        <v>710</v>
      </c>
      <c r="F12" s="202">
        <v>1000806</v>
      </c>
      <c r="G12" s="202">
        <v>882555</v>
      </c>
      <c r="H12" s="109">
        <f t="shared" si="0"/>
        <v>118251</v>
      </c>
      <c r="I12" s="202">
        <v>595336</v>
      </c>
    </row>
    <row r="13" spans="1:9">
      <c r="A13" s="199" t="s">
        <v>226</v>
      </c>
      <c r="B13" s="199" t="s">
        <v>165</v>
      </c>
      <c r="C13" s="199" t="s">
        <v>165</v>
      </c>
      <c r="D13" s="199" t="s">
        <v>762</v>
      </c>
      <c r="E13" s="200" t="s">
        <v>763</v>
      </c>
      <c r="F13" s="202">
        <v>365943</v>
      </c>
      <c r="G13" s="202">
        <v>411928</v>
      </c>
      <c r="H13" s="109">
        <f t="shared" si="0"/>
        <v>-45985</v>
      </c>
      <c r="I13" s="202">
        <v>249334</v>
      </c>
    </row>
    <row r="14" spans="1:9">
      <c r="A14" s="199" t="s">
        <v>226</v>
      </c>
      <c r="B14" s="199" t="s">
        <v>165</v>
      </c>
      <c r="C14" s="199" t="s">
        <v>165</v>
      </c>
      <c r="D14" s="199" t="s">
        <v>1043</v>
      </c>
      <c r="E14" s="200" t="s">
        <v>1013</v>
      </c>
      <c r="F14" s="202">
        <v>6000</v>
      </c>
      <c r="G14" s="109">
        <v>0</v>
      </c>
      <c r="H14" s="109">
        <f t="shared" si="0"/>
        <v>6000</v>
      </c>
      <c r="I14" s="109">
        <v>0</v>
      </c>
    </row>
    <row r="15" spans="1:9">
      <c r="A15" s="199" t="s">
        <v>226</v>
      </c>
      <c r="B15" s="199" t="s">
        <v>165</v>
      </c>
      <c r="C15" s="199" t="s">
        <v>165</v>
      </c>
      <c r="D15" s="199" t="s">
        <v>258</v>
      </c>
      <c r="E15" s="200" t="s">
        <v>744</v>
      </c>
      <c r="F15" s="202">
        <v>20106601</v>
      </c>
      <c r="G15" s="202">
        <v>20122285</v>
      </c>
      <c r="H15" s="109">
        <f t="shared" si="0"/>
        <v>-15684</v>
      </c>
      <c r="I15" s="202">
        <v>21059085</v>
      </c>
    </row>
    <row r="16" spans="1:9">
      <c r="A16" s="199" t="s">
        <v>226</v>
      </c>
      <c r="B16" s="199" t="s">
        <v>165</v>
      </c>
      <c r="C16" s="199" t="s">
        <v>165</v>
      </c>
      <c r="D16" s="199" t="s">
        <v>259</v>
      </c>
      <c r="E16" s="200" t="s">
        <v>745</v>
      </c>
      <c r="F16" s="202">
        <v>4431184</v>
      </c>
      <c r="G16" s="202">
        <v>4539023</v>
      </c>
      <c r="H16" s="109">
        <f t="shared" si="0"/>
        <v>-107839</v>
      </c>
      <c r="I16" s="202">
        <v>4332828</v>
      </c>
    </row>
    <row r="17" spans="1:9">
      <c r="A17" s="199" t="s">
        <v>226</v>
      </c>
      <c r="B17" s="199" t="s">
        <v>165</v>
      </c>
      <c r="C17" s="199" t="s">
        <v>165</v>
      </c>
      <c r="D17" s="199" t="s">
        <v>1044</v>
      </c>
      <c r="E17" s="200" t="s">
        <v>1014</v>
      </c>
      <c r="F17" s="202">
        <v>11799</v>
      </c>
      <c r="G17" s="202">
        <v>12146</v>
      </c>
      <c r="H17" s="109">
        <f t="shared" si="0"/>
        <v>-347</v>
      </c>
      <c r="I17" s="202">
        <v>12286</v>
      </c>
    </row>
    <row r="18" spans="1:9">
      <c r="A18" s="199" t="s">
        <v>226</v>
      </c>
      <c r="B18" s="199" t="s">
        <v>165</v>
      </c>
      <c r="C18" s="199" t="s">
        <v>165</v>
      </c>
      <c r="D18" s="199" t="s">
        <v>1045</v>
      </c>
      <c r="E18" s="200" t="s">
        <v>1015</v>
      </c>
      <c r="F18" s="202">
        <v>246535</v>
      </c>
      <c r="G18" s="202">
        <v>470323</v>
      </c>
      <c r="H18" s="109">
        <f t="shared" si="0"/>
        <v>-223788</v>
      </c>
      <c r="I18" s="202">
        <v>233448</v>
      </c>
    </row>
    <row r="19" spans="1:9">
      <c r="A19" s="199" t="s">
        <v>226</v>
      </c>
      <c r="B19" s="199" t="s">
        <v>165</v>
      </c>
      <c r="C19" s="199" t="s">
        <v>165</v>
      </c>
      <c r="D19" s="199" t="s">
        <v>1046</v>
      </c>
      <c r="E19" s="200" t="s">
        <v>1016</v>
      </c>
      <c r="F19" s="202">
        <v>287300</v>
      </c>
      <c r="G19" s="202">
        <v>313973</v>
      </c>
      <c r="H19" s="109">
        <f t="shared" si="0"/>
        <v>-26673</v>
      </c>
      <c r="I19" s="202">
        <v>313319</v>
      </c>
    </row>
    <row r="20" spans="1:9">
      <c r="A20" s="199" t="s">
        <v>226</v>
      </c>
      <c r="B20" s="199" t="s">
        <v>165</v>
      </c>
      <c r="C20" s="199" t="s">
        <v>165</v>
      </c>
      <c r="D20" s="199" t="s">
        <v>260</v>
      </c>
      <c r="E20" s="200" t="s">
        <v>122</v>
      </c>
      <c r="F20" s="202">
        <v>31436357</v>
      </c>
      <c r="G20" s="202">
        <v>28054060</v>
      </c>
      <c r="H20" s="109">
        <f t="shared" si="0"/>
        <v>3382297</v>
      </c>
      <c r="I20" s="202">
        <v>34905993</v>
      </c>
    </row>
    <row r="21" spans="1:9">
      <c r="A21" s="199" t="s">
        <v>226</v>
      </c>
      <c r="B21" s="199" t="s">
        <v>165</v>
      </c>
      <c r="C21" s="199" t="s">
        <v>165</v>
      </c>
      <c r="D21" s="199" t="s">
        <v>261</v>
      </c>
      <c r="E21" s="200" t="s">
        <v>747</v>
      </c>
      <c r="F21" s="202">
        <v>227862</v>
      </c>
      <c r="G21" s="202">
        <v>249267</v>
      </c>
      <c r="H21" s="109">
        <f t="shared" si="0"/>
        <v>-21405</v>
      </c>
      <c r="I21" s="202">
        <v>294127</v>
      </c>
    </row>
    <row r="22" spans="1:9">
      <c r="A22" s="199" t="s">
        <v>226</v>
      </c>
      <c r="B22" s="199" t="s">
        <v>165</v>
      </c>
      <c r="C22" s="199" t="s">
        <v>165</v>
      </c>
      <c r="D22" s="199" t="s">
        <v>620</v>
      </c>
      <c r="E22" s="200" t="s">
        <v>746</v>
      </c>
      <c r="F22" s="202">
        <v>8914</v>
      </c>
      <c r="G22" s="202">
        <v>6000</v>
      </c>
      <c r="H22" s="109">
        <f t="shared" si="0"/>
        <v>2914</v>
      </c>
      <c r="I22" s="202">
        <v>7300</v>
      </c>
    </row>
    <row r="23" spans="1:9">
      <c r="A23" s="199" t="s">
        <v>226</v>
      </c>
      <c r="B23" s="199" t="s">
        <v>165</v>
      </c>
      <c r="C23" s="199" t="s">
        <v>165</v>
      </c>
      <c r="D23" s="199" t="s">
        <v>262</v>
      </c>
      <c r="E23" s="200" t="s">
        <v>764</v>
      </c>
      <c r="F23" s="202">
        <v>23882</v>
      </c>
      <c r="G23" s="202">
        <v>25600</v>
      </c>
      <c r="H23" s="109">
        <f t="shared" si="0"/>
        <v>-1718</v>
      </c>
      <c r="I23" s="202">
        <v>51700</v>
      </c>
    </row>
    <row r="24" spans="1:9">
      <c r="A24" s="199" t="s">
        <v>226</v>
      </c>
      <c r="B24" s="199" t="s">
        <v>165</v>
      </c>
      <c r="C24" s="199" t="s">
        <v>165</v>
      </c>
      <c r="D24" s="199" t="s">
        <v>263</v>
      </c>
      <c r="E24" s="200" t="s">
        <v>407</v>
      </c>
      <c r="F24" s="202">
        <v>5780290</v>
      </c>
      <c r="G24" s="202">
        <v>10274997</v>
      </c>
      <c r="H24" s="109">
        <f t="shared" si="0"/>
        <v>-4494707</v>
      </c>
      <c r="I24" s="202">
        <v>6682974</v>
      </c>
    </row>
    <row r="25" spans="1:9" ht="12.75" customHeight="1">
      <c r="A25" s="199" t="s">
        <v>226</v>
      </c>
      <c r="B25" s="199" t="s">
        <v>165</v>
      </c>
      <c r="C25" s="199" t="s">
        <v>165</v>
      </c>
      <c r="D25" s="199" t="s">
        <v>264</v>
      </c>
      <c r="E25" s="200" t="s">
        <v>1047</v>
      </c>
      <c r="F25" s="202">
        <v>4110398</v>
      </c>
      <c r="G25" s="202">
        <v>4171849</v>
      </c>
      <c r="H25" s="109">
        <f t="shared" si="0"/>
        <v>-61451</v>
      </c>
      <c r="I25" s="202">
        <v>3659375</v>
      </c>
    </row>
    <row r="26" spans="1:9" ht="0.75" hidden="1" customHeight="1">
      <c r="A26" s="199" t="s">
        <v>226</v>
      </c>
      <c r="B26" s="199" t="s">
        <v>165</v>
      </c>
      <c r="C26" s="199" t="s">
        <v>165</v>
      </c>
      <c r="D26" s="199" t="s">
        <v>983</v>
      </c>
      <c r="E26" s="200" t="s">
        <v>984</v>
      </c>
      <c r="F26" s="202">
        <v>0</v>
      </c>
      <c r="G26" s="202">
        <v>0</v>
      </c>
      <c r="H26" s="109">
        <f t="shared" si="0"/>
        <v>0</v>
      </c>
      <c r="I26" s="202">
        <v>0</v>
      </c>
    </row>
    <row r="27" spans="1:9" ht="13.5" customHeight="1">
      <c r="A27" s="199" t="s">
        <v>226</v>
      </c>
      <c r="B27" s="199" t="s">
        <v>165</v>
      </c>
      <c r="C27" s="199" t="s">
        <v>165</v>
      </c>
      <c r="D27" s="199" t="s">
        <v>265</v>
      </c>
      <c r="E27" s="200" t="s">
        <v>408</v>
      </c>
      <c r="F27" s="202">
        <v>1165000</v>
      </c>
      <c r="G27" s="202">
        <v>1230484</v>
      </c>
      <c r="H27" s="109">
        <f t="shared" si="0"/>
        <v>-65484</v>
      </c>
      <c r="I27" s="202">
        <v>1222523</v>
      </c>
    </row>
    <row r="28" spans="1:9">
      <c r="A28" s="199" t="s">
        <v>226</v>
      </c>
      <c r="B28" s="199" t="s">
        <v>165</v>
      </c>
      <c r="C28" s="199" t="s">
        <v>165</v>
      </c>
      <c r="D28" s="199" t="s">
        <v>547</v>
      </c>
      <c r="E28" s="200" t="s">
        <v>548</v>
      </c>
      <c r="F28" s="202">
        <v>1413632</v>
      </c>
      <c r="G28" s="202">
        <v>2383910</v>
      </c>
      <c r="H28" s="109">
        <f t="shared" si="0"/>
        <v>-970278</v>
      </c>
      <c r="I28" s="202">
        <v>1584084</v>
      </c>
    </row>
    <row r="29" spans="1:9">
      <c r="A29" s="199" t="s">
        <v>226</v>
      </c>
      <c r="B29" s="199" t="s">
        <v>165</v>
      </c>
      <c r="C29" s="199" t="s">
        <v>165</v>
      </c>
      <c r="D29" s="199" t="s">
        <v>266</v>
      </c>
      <c r="E29" s="200" t="s">
        <v>409</v>
      </c>
      <c r="F29" s="202">
        <v>7500</v>
      </c>
      <c r="G29" s="202">
        <v>5030</v>
      </c>
      <c r="H29" s="109">
        <f t="shared" si="0"/>
        <v>2470</v>
      </c>
      <c r="I29" s="202">
        <v>7400</v>
      </c>
    </row>
    <row r="30" spans="1:9">
      <c r="A30" s="199" t="s">
        <v>226</v>
      </c>
      <c r="B30" s="199" t="s">
        <v>165</v>
      </c>
      <c r="C30" s="199" t="s">
        <v>165</v>
      </c>
      <c r="D30" s="199" t="s">
        <v>267</v>
      </c>
      <c r="E30" s="200" t="s">
        <v>748</v>
      </c>
      <c r="F30" s="202">
        <v>5482748</v>
      </c>
      <c r="G30" s="202">
        <v>6205663</v>
      </c>
      <c r="H30" s="109">
        <f t="shared" si="0"/>
        <v>-722915</v>
      </c>
      <c r="I30" s="202">
        <v>5119285</v>
      </c>
    </row>
    <row r="31" spans="1:9">
      <c r="A31" s="199" t="s">
        <v>226</v>
      </c>
      <c r="B31" s="199" t="s">
        <v>165</v>
      </c>
      <c r="C31" s="199" t="s">
        <v>165</v>
      </c>
      <c r="D31" s="199" t="s">
        <v>765</v>
      </c>
      <c r="E31" s="200" t="s">
        <v>766</v>
      </c>
      <c r="F31" s="202">
        <v>70200</v>
      </c>
      <c r="G31" s="202">
        <v>70200</v>
      </c>
      <c r="H31" s="109">
        <f t="shared" si="0"/>
        <v>0</v>
      </c>
      <c r="I31" s="202">
        <v>77657</v>
      </c>
    </row>
    <row r="32" spans="1:9">
      <c r="A32" s="199" t="s">
        <v>226</v>
      </c>
      <c r="B32" s="199" t="s">
        <v>165</v>
      </c>
      <c r="C32" s="199" t="s">
        <v>165</v>
      </c>
      <c r="D32" s="199" t="s">
        <v>1048</v>
      </c>
      <c r="E32" s="200" t="s">
        <v>1017</v>
      </c>
      <c r="F32" s="202">
        <v>1429003</v>
      </c>
      <c r="G32" s="202">
        <v>1444353</v>
      </c>
      <c r="H32" s="109">
        <f t="shared" si="0"/>
        <v>-15350</v>
      </c>
      <c r="I32" s="202">
        <v>1512881</v>
      </c>
    </row>
    <row r="33" spans="1:9">
      <c r="A33" s="199" t="s">
        <v>226</v>
      </c>
      <c r="B33" s="199" t="s">
        <v>165</v>
      </c>
      <c r="C33" s="199" t="s">
        <v>165</v>
      </c>
      <c r="D33" s="199" t="s">
        <v>1049</v>
      </c>
      <c r="E33" s="200" t="s">
        <v>1050</v>
      </c>
      <c r="F33" s="202">
        <v>343600</v>
      </c>
      <c r="G33" s="202">
        <v>335204</v>
      </c>
      <c r="H33" s="109">
        <f t="shared" si="0"/>
        <v>8396</v>
      </c>
      <c r="I33" s="202">
        <v>495723</v>
      </c>
    </row>
    <row r="34" spans="1:9">
      <c r="A34" s="199" t="s">
        <v>226</v>
      </c>
      <c r="B34" s="199" t="s">
        <v>165</v>
      </c>
      <c r="C34" s="199" t="s">
        <v>165</v>
      </c>
      <c r="D34" s="199" t="s">
        <v>1051</v>
      </c>
      <c r="E34" s="200" t="s">
        <v>1052</v>
      </c>
      <c r="F34" s="202">
        <v>216600</v>
      </c>
      <c r="G34" s="202">
        <v>213097</v>
      </c>
      <c r="H34" s="109">
        <f t="shared" si="0"/>
        <v>3503</v>
      </c>
      <c r="I34" s="202">
        <v>144085</v>
      </c>
    </row>
    <row r="35" spans="1:9">
      <c r="A35" s="199" t="s">
        <v>226</v>
      </c>
      <c r="B35" s="199" t="s">
        <v>165</v>
      </c>
      <c r="C35" s="199" t="s">
        <v>165</v>
      </c>
      <c r="D35" s="199" t="s">
        <v>1053</v>
      </c>
      <c r="E35" s="200" t="s">
        <v>1200</v>
      </c>
      <c r="F35" s="109">
        <v>1153524</v>
      </c>
      <c r="G35" s="109">
        <v>1120452</v>
      </c>
      <c r="H35" s="109">
        <f t="shared" si="0"/>
        <v>33072</v>
      </c>
      <c r="I35" s="202">
        <v>949717</v>
      </c>
    </row>
    <row r="36" spans="1:9">
      <c r="A36" s="199" t="s">
        <v>226</v>
      </c>
      <c r="B36" s="199" t="s">
        <v>165</v>
      </c>
      <c r="C36" s="199" t="s">
        <v>165</v>
      </c>
      <c r="D36" s="199">
        <v>61054</v>
      </c>
      <c r="E36" s="200" t="s">
        <v>1280</v>
      </c>
      <c r="F36" s="109">
        <v>241448</v>
      </c>
      <c r="G36" s="109">
        <v>356966</v>
      </c>
      <c r="H36" s="109">
        <f t="shared" si="0"/>
        <v>-115518</v>
      </c>
      <c r="I36" s="109">
        <v>0</v>
      </c>
    </row>
    <row r="37" spans="1:9">
      <c r="A37" s="199" t="s">
        <v>226</v>
      </c>
      <c r="B37" s="199" t="s">
        <v>165</v>
      </c>
      <c r="C37" s="199" t="s">
        <v>165</v>
      </c>
      <c r="D37" s="199">
        <v>61055</v>
      </c>
      <c r="E37" s="200" t="s">
        <v>1281</v>
      </c>
      <c r="F37" s="109">
        <v>328180</v>
      </c>
      <c r="G37" s="109">
        <v>431414</v>
      </c>
      <c r="H37" s="109">
        <f t="shared" si="0"/>
        <v>-103234</v>
      </c>
      <c r="I37" s="109">
        <v>0</v>
      </c>
    </row>
    <row r="38" spans="1:9">
      <c r="A38" s="199" t="s">
        <v>226</v>
      </c>
      <c r="B38" s="199" t="s">
        <v>165</v>
      </c>
      <c r="C38" s="199" t="s">
        <v>165</v>
      </c>
      <c r="D38" s="199" t="s">
        <v>268</v>
      </c>
      <c r="E38" s="200" t="s">
        <v>410</v>
      </c>
      <c r="F38" s="109">
        <v>3873237</v>
      </c>
      <c r="G38" s="109">
        <v>2878956</v>
      </c>
      <c r="H38" s="109">
        <f t="shared" si="0"/>
        <v>994281</v>
      </c>
      <c r="I38" s="202">
        <v>4474945</v>
      </c>
    </row>
    <row r="39" spans="1:9">
      <c r="A39" s="199" t="s">
        <v>226</v>
      </c>
      <c r="B39" s="199" t="s">
        <v>165</v>
      </c>
      <c r="C39" s="199" t="s">
        <v>165</v>
      </c>
      <c r="D39" s="199" t="s">
        <v>280</v>
      </c>
      <c r="E39" s="200" t="s">
        <v>124</v>
      </c>
      <c r="F39" s="109">
        <v>0</v>
      </c>
      <c r="G39" s="109">
        <v>0</v>
      </c>
      <c r="H39" s="109">
        <f t="shared" si="0"/>
        <v>0</v>
      </c>
      <c r="I39" s="109">
        <v>40</v>
      </c>
    </row>
    <row r="40" spans="1:9">
      <c r="A40" s="199" t="s">
        <v>226</v>
      </c>
      <c r="B40" s="199" t="s">
        <v>165</v>
      </c>
      <c r="C40" s="199" t="s">
        <v>168</v>
      </c>
      <c r="D40" s="199" t="s">
        <v>255</v>
      </c>
      <c r="E40" s="200" t="s">
        <v>749</v>
      </c>
      <c r="F40" s="109">
        <v>128663070</v>
      </c>
      <c r="G40" s="109">
        <v>125490691</v>
      </c>
      <c r="H40" s="109">
        <f t="shared" si="0"/>
        <v>3172379</v>
      </c>
      <c r="I40" s="202">
        <v>129092793</v>
      </c>
    </row>
    <row r="41" spans="1:9">
      <c r="A41" s="199" t="s">
        <v>226</v>
      </c>
      <c r="B41" s="199" t="s">
        <v>165</v>
      </c>
      <c r="C41" s="199" t="s">
        <v>168</v>
      </c>
      <c r="D41" s="199" t="s">
        <v>256</v>
      </c>
      <c r="E41" s="200" t="s">
        <v>120</v>
      </c>
      <c r="F41" s="109">
        <v>1109867</v>
      </c>
      <c r="G41" s="109">
        <v>1160256</v>
      </c>
      <c r="H41" s="109">
        <f t="shared" si="0"/>
        <v>-50389</v>
      </c>
      <c r="I41" s="202">
        <v>1580203</v>
      </c>
    </row>
    <row r="42" spans="1:9">
      <c r="A42" s="199" t="s">
        <v>226</v>
      </c>
      <c r="B42" s="199" t="s">
        <v>165</v>
      </c>
      <c r="C42" s="199" t="s">
        <v>168</v>
      </c>
      <c r="D42" s="199" t="s">
        <v>257</v>
      </c>
      <c r="E42" s="200" t="s">
        <v>121</v>
      </c>
      <c r="F42" s="109">
        <v>7166201</v>
      </c>
      <c r="G42" s="109">
        <v>6818453</v>
      </c>
      <c r="H42" s="109">
        <f t="shared" si="0"/>
        <v>347748</v>
      </c>
      <c r="I42" s="202">
        <v>7116026</v>
      </c>
    </row>
    <row r="43" spans="1:9">
      <c r="A43" s="199" t="s">
        <v>226</v>
      </c>
      <c r="B43" s="199" t="s">
        <v>165</v>
      </c>
      <c r="C43" s="199" t="s">
        <v>168</v>
      </c>
      <c r="D43" s="199" t="s">
        <v>506</v>
      </c>
      <c r="E43" s="200" t="s">
        <v>507</v>
      </c>
      <c r="F43" s="109">
        <v>121679</v>
      </c>
      <c r="G43" s="109">
        <v>118632</v>
      </c>
      <c r="H43" s="109">
        <f t="shared" si="0"/>
        <v>3047</v>
      </c>
      <c r="I43" s="202">
        <v>126924</v>
      </c>
    </row>
    <row r="44" spans="1:9">
      <c r="A44" s="199" t="s">
        <v>226</v>
      </c>
      <c r="B44" s="199" t="s">
        <v>165</v>
      </c>
      <c r="C44" s="199" t="s">
        <v>168</v>
      </c>
      <c r="D44" s="199" t="s">
        <v>705</v>
      </c>
      <c r="E44" s="200" t="s">
        <v>706</v>
      </c>
      <c r="F44" s="109">
        <v>211905</v>
      </c>
      <c r="G44" s="109">
        <v>215649</v>
      </c>
      <c r="H44" s="109">
        <f t="shared" si="0"/>
        <v>-3744</v>
      </c>
      <c r="I44" s="202">
        <v>200209</v>
      </c>
    </row>
    <row r="45" spans="1:9">
      <c r="A45" s="199" t="s">
        <v>226</v>
      </c>
      <c r="B45" s="199" t="s">
        <v>165</v>
      </c>
      <c r="C45" s="199" t="s">
        <v>168</v>
      </c>
      <c r="D45" s="199" t="s">
        <v>760</v>
      </c>
      <c r="E45" s="200" t="s">
        <v>761</v>
      </c>
      <c r="F45" s="109">
        <v>498431</v>
      </c>
      <c r="G45" s="109">
        <v>460270</v>
      </c>
      <c r="H45" s="109">
        <f t="shared" si="0"/>
        <v>38161</v>
      </c>
      <c r="I45" s="202">
        <v>505275</v>
      </c>
    </row>
    <row r="46" spans="1:9">
      <c r="A46" s="199" t="s">
        <v>226</v>
      </c>
      <c r="B46" s="199" t="s">
        <v>165</v>
      </c>
      <c r="C46" s="199" t="s">
        <v>168</v>
      </c>
      <c r="D46" s="199" t="s">
        <v>709</v>
      </c>
      <c r="E46" s="200" t="s">
        <v>710</v>
      </c>
      <c r="F46" s="109">
        <v>17213</v>
      </c>
      <c r="G46" s="109">
        <v>17176</v>
      </c>
      <c r="H46" s="109">
        <f t="shared" si="0"/>
        <v>37</v>
      </c>
      <c r="I46" s="202">
        <v>18751</v>
      </c>
    </row>
    <row r="47" spans="1:9">
      <c r="A47" s="199" t="s">
        <v>226</v>
      </c>
      <c r="B47" s="199" t="s">
        <v>165</v>
      </c>
      <c r="C47" s="199" t="s">
        <v>168</v>
      </c>
      <c r="D47" s="199" t="s">
        <v>762</v>
      </c>
      <c r="E47" s="200" t="s">
        <v>763</v>
      </c>
      <c r="F47" s="109">
        <v>50050</v>
      </c>
      <c r="G47" s="109">
        <v>77615</v>
      </c>
      <c r="H47" s="109">
        <f t="shared" si="0"/>
        <v>-27565</v>
      </c>
      <c r="I47" s="202">
        <v>58498</v>
      </c>
    </row>
    <row r="48" spans="1:9">
      <c r="A48" s="199" t="s">
        <v>226</v>
      </c>
      <c r="B48" s="199" t="s">
        <v>165</v>
      </c>
      <c r="C48" s="199" t="s">
        <v>168</v>
      </c>
      <c r="D48" s="199" t="s">
        <v>711</v>
      </c>
      <c r="E48" s="200" t="s">
        <v>712</v>
      </c>
      <c r="F48" s="109">
        <v>0</v>
      </c>
      <c r="G48" s="109">
        <v>0</v>
      </c>
      <c r="H48" s="109">
        <f t="shared" si="0"/>
        <v>0</v>
      </c>
      <c r="I48" s="109">
        <v>50655</v>
      </c>
    </row>
    <row r="49" spans="1:9">
      <c r="A49" s="199" t="s">
        <v>226</v>
      </c>
      <c r="B49" s="199" t="s">
        <v>165</v>
      </c>
      <c r="C49" s="199" t="s">
        <v>168</v>
      </c>
      <c r="D49" s="199" t="s">
        <v>258</v>
      </c>
      <c r="E49" s="200" t="s">
        <v>744</v>
      </c>
      <c r="F49" s="109">
        <v>3383328</v>
      </c>
      <c r="G49" s="109">
        <v>3230873</v>
      </c>
      <c r="H49" s="109">
        <f t="shared" si="0"/>
        <v>152455</v>
      </c>
      <c r="I49" s="202">
        <v>3360638</v>
      </c>
    </row>
    <row r="50" spans="1:9">
      <c r="A50" s="199" t="s">
        <v>226</v>
      </c>
      <c r="B50" s="199" t="s">
        <v>165</v>
      </c>
      <c r="C50" s="199" t="s">
        <v>168</v>
      </c>
      <c r="D50" s="199" t="s">
        <v>259</v>
      </c>
      <c r="E50" s="200" t="s">
        <v>745</v>
      </c>
      <c r="F50" s="109">
        <v>193032</v>
      </c>
      <c r="G50" s="109">
        <v>178368</v>
      </c>
      <c r="H50" s="109">
        <f t="shared" si="0"/>
        <v>14664</v>
      </c>
      <c r="I50" s="202">
        <v>185497</v>
      </c>
    </row>
    <row r="51" spans="1:9">
      <c r="A51" s="199" t="s">
        <v>226</v>
      </c>
      <c r="B51" s="199" t="s">
        <v>165</v>
      </c>
      <c r="C51" s="199" t="s">
        <v>168</v>
      </c>
      <c r="D51" s="199" t="s">
        <v>1045</v>
      </c>
      <c r="E51" s="200" t="s">
        <v>1015</v>
      </c>
      <c r="F51" s="109">
        <v>8933</v>
      </c>
      <c r="G51" s="109">
        <v>16253</v>
      </c>
      <c r="H51" s="109">
        <f t="shared" si="0"/>
        <v>-7320</v>
      </c>
      <c r="I51" s="109">
        <v>9935</v>
      </c>
    </row>
    <row r="52" spans="1:9">
      <c r="A52" s="199" t="s">
        <v>226</v>
      </c>
      <c r="B52" s="199" t="s">
        <v>165</v>
      </c>
      <c r="C52" s="199" t="s">
        <v>168</v>
      </c>
      <c r="D52" s="199" t="s">
        <v>1046</v>
      </c>
      <c r="E52" s="200" t="s">
        <v>1016</v>
      </c>
      <c r="F52" s="109">
        <v>190000</v>
      </c>
      <c r="G52" s="109">
        <v>182035</v>
      </c>
      <c r="H52" s="109">
        <f t="shared" si="0"/>
        <v>7965</v>
      </c>
      <c r="I52" s="202">
        <v>184453</v>
      </c>
    </row>
    <row r="53" spans="1:9">
      <c r="A53" s="199" t="s">
        <v>226</v>
      </c>
      <c r="B53" s="199" t="s">
        <v>165</v>
      </c>
      <c r="C53" s="199" t="s">
        <v>168</v>
      </c>
      <c r="D53" s="199" t="s">
        <v>260</v>
      </c>
      <c r="E53" s="200" t="s">
        <v>122</v>
      </c>
      <c r="F53" s="109">
        <v>12104198</v>
      </c>
      <c r="G53" s="109">
        <v>11167573</v>
      </c>
      <c r="H53" s="109">
        <f t="shared" si="0"/>
        <v>936625</v>
      </c>
      <c r="I53" s="202">
        <v>11575558</v>
      </c>
    </row>
    <row r="54" spans="1:9">
      <c r="A54" s="199" t="s">
        <v>226</v>
      </c>
      <c r="B54" s="199" t="s">
        <v>165</v>
      </c>
      <c r="C54" s="199" t="s">
        <v>168</v>
      </c>
      <c r="D54" s="199" t="s">
        <v>263</v>
      </c>
      <c r="E54" s="200" t="s">
        <v>407</v>
      </c>
      <c r="F54" s="109">
        <v>537554</v>
      </c>
      <c r="G54" s="109">
        <v>1247364</v>
      </c>
      <c r="H54" s="109">
        <f t="shared" si="0"/>
        <v>-709810</v>
      </c>
      <c r="I54" s="202">
        <v>541980</v>
      </c>
    </row>
    <row r="55" spans="1:9">
      <c r="A55" s="199" t="s">
        <v>226</v>
      </c>
      <c r="B55" s="199" t="s">
        <v>165</v>
      </c>
      <c r="C55" s="199" t="s">
        <v>168</v>
      </c>
      <c r="D55" s="199">
        <v>61036</v>
      </c>
      <c r="E55" s="200" t="s">
        <v>1282</v>
      </c>
      <c r="F55" s="109">
        <v>168401</v>
      </c>
      <c r="G55" s="109">
        <v>0</v>
      </c>
      <c r="H55" s="109">
        <f t="shared" si="0"/>
        <v>168401</v>
      </c>
      <c r="I55" s="109">
        <v>0</v>
      </c>
    </row>
    <row r="56" spans="1:9" hidden="1">
      <c r="A56" s="199" t="s">
        <v>226</v>
      </c>
      <c r="B56" s="199" t="s">
        <v>165</v>
      </c>
      <c r="C56" s="199" t="s">
        <v>168</v>
      </c>
      <c r="D56" s="199" t="s">
        <v>983</v>
      </c>
      <c r="E56" s="200" t="s">
        <v>984</v>
      </c>
      <c r="F56" s="109">
        <v>0</v>
      </c>
      <c r="G56" s="109">
        <v>0</v>
      </c>
      <c r="H56" s="109">
        <f t="shared" si="0"/>
        <v>0</v>
      </c>
      <c r="I56" s="109">
        <v>0</v>
      </c>
    </row>
    <row r="57" spans="1:9">
      <c r="A57" s="199" t="s">
        <v>226</v>
      </c>
      <c r="B57" s="199" t="s">
        <v>165</v>
      </c>
      <c r="C57" s="199" t="s">
        <v>168</v>
      </c>
      <c r="D57" s="199" t="s">
        <v>547</v>
      </c>
      <c r="E57" s="200" t="s">
        <v>548</v>
      </c>
      <c r="F57" s="109">
        <v>473</v>
      </c>
      <c r="G57" s="109">
        <v>707</v>
      </c>
      <c r="H57" s="109">
        <f t="shared" si="0"/>
        <v>-234</v>
      </c>
      <c r="I57" s="109">
        <v>584</v>
      </c>
    </row>
    <row r="58" spans="1:9">
      <c r="A58" s="199" t="s">
        <v>226</v>
      </c>
      <c r="B58" s="199" t="s">
        <v>165</v>
      </c>
      <c r="C58" s="199" t="s">
        <v>168</v>
      </c>
      <c r="D58" s="199" t="s">
        <v>269</v>
      </c>
      <c r="E58" s="200" t="s">
        <v>411</v>
      </c>
      <c r="F58" s="109">
        <v>294328</v>
      </c>
      <c r="G58" s="109">
        <v>283841</v>
      </c>
      <c r="H58" s="109">
        <f t="shared" si="0"/>
        <v>10487</v>
      </c>
      <c r="I58" s="202">
        <v>280771</v>
      </c>
    </row>
    <row r="59" spans="1:9">
      <c r="A59" s="199" t="s">
        <v>226</v>
      </c>
      <c r="B59" s="199" t="s">
        <v>165</v>
      </c>
      <c r="C59" s="199" t="s">
        <v>168</v>
      </c>
      <c r="D59" s="199" t="s">
        <v>270</v>
      </c>
      <c r="E59" s="200" t="s">
        <v>412</v>
      </c>
      <c r="F59" s="109">
        <v>5454178</v>
      </c>
      <c r="G59" s="109">
        <v>7638331</v>
      </c>
      <c r="H59" s="109">
        <f t="shared" si="0"/>
        <v>-2184153</v>
      </c>
      <c r="I59" s="202">
        <v>7612105</v>
      </c>
    </row>
    <row r="60" spans="1:9">
      <c r="A60" s="199" t="s">
        <v>226</v>
      </c>
      <c r="B60" s="199" t="s">
        <v>165</v>
      </c>
      <c r="C60" s="199" t="s">
        <v>168</v>
      </c>
      <c r="D60" s="199" t="s">
        <v>266</v>
      </c>
      <c r="E60" s="200" t="s">
        <v>409</v>
      </c>
      <c r="F60" s="109">
        <v>15827003</v>
      </c>
      <c r="G60" s="109">
        <v>17465717</v>
      </c>
      <c r="H60" s="109">
        <f t="shared" si="0"/>
        <v>-1638714</v>
      </c>
      <c r="I60" s="202">
        <v>17520609</v>
      </c>
    </row>
    <row r="61" spans="1:9">
      <c r="A61" s="199" t="s">
        <v>226</v>
      </c>
      <c r="B61" s="199" t="s">
        <v>165</v>
      </c>
      <c r="C61" s="199" t="s">
        <v>168</v>
      </c>
      <c r="D61" s="199" t="s">
        <v>268</v>
      </c>
      <c r="E61" s="200" t="s">
        <v>410</v>
      </c>
      <c r="F61" s="109">
        <v>4196971</v>
      </c>
      <c r="G61" s="109">
        <v>3541931</v>
      </c>
      <c r="H61" s="109">
        <f t="shared" si="0"/>
        <v>655040</v>
      </c>
      <c r="I61" s="202">
        <v>2890628</v>
      </c>
    </row>
    <row r="62" spans="1:9">
      <c r="A62" s="199" t="s">
        <v>226</v>
      </c>
      <c r="B62" s="199" t="s">
        <v>165</v>
      </c>
      <c r="C62" s="199" t="s">
        <v>168</v>
      </c>
      <c r="D62" s="199" t="s">
        <v>275</v>
      </c>
      <c r="E62" s="200" t="s">
        <v>414</v>
      </c>
      <c r="F62" s="109">
        <v>177458</v>
      </c>
      <c r="G62" s="109">
        <v>144426</v>
      </c>
      <c r="H62" s="109">
        <f t="shared" si="0"/>
        <v>33032</v>
      </c>
      <c r="I62" s="202">
        <v>119520</v>
      </c>
    </row>
    <row r="63" spans="1:9">
      <c r="A63" s="199" t="s">
        <v>226</v>
      </c>
      <c r="B63" s="199" t="s">
        <v>165</v>
      </c>
      <c r="C63" s="199" t="s">
        <v>168</v>
      </c>
      <c r="D63" s="199" t="s">
        <v>767</v>
      </c>
      <c r="E63" s="200" t="s">
        <v>768</v>
      </c>
      <c r="F63" s="109">
        <v>1122565</v>
      </c>
      <c r="G63" s="109">
        <v>1479000</v>
      </c>
      <c r="H63" s="109">
        <f t="shared" si="0"/>
        <v>-356435</v>
      </c>
      <c r="I63" s="202">
        <v>1024926</v>
      </c>
    </row>
    <row r="64" spans="1:9">
      <c r="A64" s="199" t="s">
        <v>226</v>
      </c>
      <c r="B64" s="199" t="s">
        <v>165</v>
      </c>
      <c r="C64" s="199" t="s">
        <v>174</v>
      </c>
      <c r="D64" s="199" t="s">
        <v>255</v>
      </c>
      <c r="E64" s="200" t="s">
        <v>749</v>
      </c>
      <c r="F64" s="109">
        <v>4527559</v>
      </c>
      <c r="G64" s="109">
        <v>4467423</v>
      </c>
      <c r="H64" s="109">
        <f t="shared" si="0"/>
        <v>60136</v>
      </c>
      <c r="I64" s="202">
        <v>4091737</v>
      </c>
    </row>
    <row r="65" spans="1:9">
      <c r="A65" s="199" t="s">
        <v>226</v>
      </c>
      <c r="B65" s="199" t="s">
        <v>165</v>
      </c>
      <c r="C65" s="199" t="s">
        <v>174</v>
      </c>
      <c r="D65" s="199" t="s">
        <v>256</v>
      </c>
      <c r="E65" s="200" t="s">
        <v>120</v>
      </c>
      <c r="F65" s="109">
        <v>317</v>
      </c>
      <c r="G65" s="109">
        <v>3991</v>
      </c>
      <c r="H65" s="109">
        <f t="shared" si="0"/>
        <v>-3674</v>
      </c>
      <c r="I65" s="202">
        <v>102</v>
      </c>
    </row>
    <row r="66" spans="1:9">
      <c r="A66" s="199" t="s">
        <v>226</v>
      </c>
      <c r="B66" s="199" t="s">
        <v>165</v>
      </c>
      <c r="C66" s="199" t="s">
        <v>174</v>
      </c>
      <c r="D66" s="199" t="s">
        <v>257</v>
      </c>
      <c r="E66" s="200" t="s">
        <v>121</v>
      </c>
      <c r="F66" s="109">
        <v>3305</v>
      </c>
      <c r="G66" s="109">
        <v>10703</v>
      </c>
      <c r="H66" s="109">
        <f t="shared" si="0"/>
        <v>-7398</v>
      </c>
      <c r="I66" s="202">
        <v>3953</v>
      </c>
    </row>
    <row r="67" spans="1:9">
      <c r="A67" s="199" t="s">
        <v>226</v>
      </c>
      <c r="B67" s="199" t="s">
        <v>165</v>
      </c>
      <c r="C67" s="199" t="s">
        <v>174</v>
      </c>
      <c r="D67" s="199" t="s">
        <v>705</v>
      </c>
      <c r="E67" s="200" t="s">
        <v>706</v>
      </c>
      <c r="F67" s="109">
        <v>0</v>
      </c>
      <c r="G67" s="109">
        <v>0</v>
      </c>
      <c r="H67" s="109">
        <f t="shared" si="0"/>
        <v>0</v>
      </c>
      <c r="I67" s="95">
        <v>160</v>
      </c>
    </row>
    <row r="68" spans="1:9">
      <c r="A68" s="199" t="s">
        <v>226</v>
      </c>
      <c r="B68" s="199" t="s">
        <v>165</v>
      </c>
      <c r="C68" s="199" t="s">
        <v>174</v>
      </c>
      <c r="D68" s="199" t="s">
        <v>258</v>
      </c>
      <c r="E68" s="200" t="s">
        <v>744</v>
      </c>
      <c r="F68" s="109">
        <v>1920</v>
      </c>
      <c r="G68" s="109">
        <v>5125</v>
      </c>
      <c r="H68" s="109">
        <f t="shared" si="0"/>
        <v>-3205</v>
      </c>
      <c r="I68" s="202">
        <v>1916</v>
      </c>
    </row>
    <row r="69" spans="1:9">
      <c r="A69" s="199" t="s">
        <v>226</v>
      </c>
      <c r="B69" s="199" t="s">
        <v>165</v>
      </c>
      <c r="C69" s="199" t="s">
        <v>174</v>
      </c>
      <c r="D69" s="199" t="s">
        <v>259</v>
      </c>
      <c r="E69" s="200" t="s">
        <v>745</v>
      </c>
      <c r="F69" s="109">
        <v>300</v>
      </c>
      <c r="G69" s="109">
        <v>300</v>
      </c>
      <c r="H69" s="109">
        <f t="shared" si="0"/>
        <v>0</v>
      </c>
      <c r="I69" s="202">
        <v>390</v>
      </c>
    </row>
    <row r="70" spans="1:9" hidden="1">
      <c r="A70" s="199" t="s">
        <v>226</v>
      </c>
      <c r="B70" s="199" t="s">
        <v>165</v>
      </c>
      <c r="C70" s="199" t="s">
        <v>174</v>
      </c>
      <c r="D70" s="199" t="s">
        <v>260</v>
      </c>
      <c r="E70" s="200" t="s">
        <v>122</v>
      </c>
      <c r="F70" s="109">
        <v>0</v>
      </c>
      <c r="G70" s="109">
        <v>0</v>
      </c>
      <c r="H70" s="109">
        <f t="shared" ref="H70:H133" si="1">F70-G70</f>
        <v>0</v>
      </c>
      <c r="I70" s="109">
        <v>0</v>
      </c>
    </row>
    <row r="71" spans="1:9">
      <c r="A71" s="199" t="s">
        <v>226</v>
      </c>
      <c r="B71" s="199" t="s">
        <v>165</v>
      </c>
      <c r="C71" s="199" t="s">
        <v>174</v>
      </c>
      <c r="D71" s="199" t="s">
        <v>268</v>
      </c>
      <c r="E71" s="200" t="s">
        <v>410</v>
      </c>
      <c r="F71" s="109">
        <v>1439</v>
      </c>
      <c r="G71" s="109">
        <v>1438</v>
      </c>
      <c r="H71" s="109">
        <f t="shared" si="1"/>
        <v>1</v>
      </c>
      <c r="I71" s="202">
        <v>120</v>
      </c>
    </row>
    <row r="72" spans="1:9" ht="12" customHeight="1">
      <c r="A72" s="199" t="s">
        <v>226</v>
      </c>
      <c r="B72" s="199" t="s">
        <v>165</v>
      </c>
      <c r="C72" s="199" t="s">
        <v>164</v>
      </c>
      <c r="D72" s="199" t="s">
        <v>255</v>
      </c>
      <c r="E72" s="200" t="s">
        <v>749</v>
      </c>
      <c r="F72" s="109">
        <v>59020</v>
      </c>
      <c r="G72" s="109">
        <v>59019</v>
      </c>
      <c r="H72" s="109">
        <f t="shared" si="1"/>
        <v>1</v>
      </c>
      <c r="I72" s="95">
        <v>25336</v>
      </c>
    </row>
    <row r="73" spans="1:9" ht="17.25" hidden="1" customHeight="1">
      <c r="A73" s="199" t="s">
        <v>226</v>
      </c>
      <c r="B73" s="199" t="s">
        <v>165</v>
      </c>
      <c r="C73" s="199" t="s">
        <v>164</v>
      </c>
      <c r="D73" s="199" t="s">
        <v>257</v>
      </c>
      <c r="E73" s="200" t="s">
        <v>121</v>
      </c>
      <c r="F73" s="109">
        <v>0</v>
      </c>
      <c r="G73" s="109">
        <v>0</v>
      </c>
      <c r="H73" s="109">
        <f t="shared" si="1"/>
        <v>0</v>
      </c>
      <c r="I73" s="109">
        <v>0</v>
      </c>
    </row>
    <row r="74" spans="1:9" hidden="1">
      <c r="A74" s="199" t="s">
        <v>226</v>
      </c>
      <c r="B74" s="199" t="s">
        <v>165</v>
      </c>
      <c r="C74" s="199" t="s">
        <v>164</v>
      </c>
      <c r="D74" s="199" t="s">
        <v>705</v>
      </c>
      <c r="E74" s="200" t="s">
        <v>706</v>
      </c>
      <c r="F74" s="109">
        <v>0</v>
      </c>
      <c r="G74" s="109">
        <v>0</v>
      </c>
      <c r="H74" s="109">
        <f t="shared" si="1"/>
        <v>0</v>
      </c>
      <c r="I74" s="109">
        <v>0</v>
      </c>
    </row>
    <row r="75" spans="1:9">
      <c r="A75" s="199" t="s">
        <v>226</v>
      </c>
      <c r="B75" s="199" t="s">
        <v>165</v>
      </c>
      <c r="C75" s="199" t="s">
        <v>225</v>
      </c>
      <c r="D75" s="199" t="s">
        <v>272</v>
      </c>
      <c r="E75" s="200" t="s">
        <v>769</v>
      </c>
      <c r="F75" s="109">
        <v>0</v>
      </c>
      <c r="G75" s="109">
        <v>723</v>
      </c>
      <c r="H75" s="109">
        <f t="shared" si="1"/>
        <v>-723</v>
      </c>
      <c r="I75" s="109">
        <v>0</v>
      </c>
    </row>
    <row r="76" spans="1:9">
      <c r="A76" s="199" t="s">
        <v>226</v>
      </c>
      <c r="B76" s="199" t="s">
        <v>165</v>
      </c>
      <c r="C76" s="199" t="s">
        <v>225</v>
      </c>
      <c r="D76" s="199" t="s">
        <v>770</v>
      </c>
      <c r="E76" s="200" t="s">
        <v>1054</v>
      </c>
      <c r="F76" s="202">
        <v>263770</v>
      </c>
      <c r="G76" s="202">
        <v>143545</v>
      </c>
      <c r="H76" s="109">
        <f t="shared" si="1"/>
        <v>120225</v>
      </c>
      <c r="I76" s="202">
        <v>100101</v>
      </c>
    </row>
    <row r="77" spans="1:9">
      <c r="A77" s="199" t="s">
        <v>226</v>
      </c>
      <c r="B77" s="199" t="s">
        <v>165</v>
      </c>
      <c r="C77" s="199" t="s">
        <v>225</v>
      </c>
      <c r="D77" s="199" t="s">
        <v>771</v>
      </c>
      <c r="E77" s="200" t="s">
        <v>1055</v>
      </c>
      <c r="F77" s="109">
        <v>3934883</v>
      </c>
      <c r="G77" s="109">
        <v>7317832</v>
      </c>
      <c r="H77" s="109">
        <f t="shared" si="1"/>
        <v>-3382949</v>
      </c>
      <c r="I77" s="202">
        <v>7477871</v>
      </c>
    </row>
    <row r="78" spans="1:9">
      <c r="A78" s="199" t="s">
        <v>226</v>
      </c>
      <c r="B78" s="199" t="s">
        <v>165</v>
      </c>
      <c r="C78" s="199" t="s">
        <v>225</v>
      </c>
      <c r="D78" s="199" t="s">
        <v>772</v>
      </c>
      <c r="E78" s="200" t="s">
        <v>1056</v>
      </c>
      <c r="F78" s="109">
        <v>407270</v>
      </c>
      <c r="G78" s="109">
        <v>404930</v>
      </c>
      <c r="H78" s="109">
        <f t="shared" si="1"/>
        <v>2340</v>
      </c>
      <c r="I78" s="202">
        <v>209048</v>
      </c>
    </row>
    <row r="79" spans="1:9" ht="12" customHeight="1">
      <c r="A79" s="199" t="s">
        <v>226</v>
      </c>
      <c r="B79" s="199" t="s">
        <v>165</v>
      </c>
      <c r="C79" s="199" t="s">
        <v>225</v>
      </c>
      <c r="D79" s="199" t="s">
        <v>773</v>
      </c>
      <c r="E79" s="200" t="s">
        <v>774</v>
      </c>
      <c r="F79" s="109">
        <v>14000</v>
      </c>
      <c r="G79" s="109">
        <v>2792</v>
      </c>
      <c r="H79" s="109">
        <f t="shared" si="1"/>
        <v>11208</v>
      </c>
      <c r="I79" s="202">
        <v>188</v>
      </c>
    </row>
    <row r="80" spans="1:9" ht="0.75" hidden="1" customHeight="1">
      <c r="A80" s="199" t="s">
        <v>226</v>
      </c>
      <c r="B80" s="199" t="s">
        <v>165</v>
      </c>
      <c r="C80" s="199" t="s">
        <v>225</v>
      </c>
      <c r="D80" s="199" t="s">
        <v>274</v>
      </c>
      <c r="E80" s="200" t="s">
        <v>413</v>
      </c>
      <c r="F80" s="109">
        <v>0</v>
      </c>
      <c r="G80" s="109">
        <v>0</v>
      </c>
      <c r="H80" s="109">
        <f t="shared" si="1"/>
        <v>0</v>
      </c>
      <c r="I80" s="109">
        <v>0</v>
      </c>
    </row>
    <row r="81" spans="1:9">
      <c r="A81" s="199" t="s">
        <v>226</v>
      </c>
      <c r="B81" s="199" t="s">
        <v>165</v>
      </c>
      <c r="C81" s="199" t="s">
        <v>226</v>
      </c>
      <c r="D81" s="199" t="s">
        <v>271</v>
      </c>
      <c r="E81" s="200" t="s">
        <v>123</v>
      </c>
      <c r="F81" s="109">
        <v>0</v>
      </c>
      <c r="G81" s="109">
        <v>10256</v>
      </c>
      <c r="H81" s="109">
        <f t="shared" si="1"/>
        <v>-10256</v>
      </c>
      <c r="I81" s="109">
        <v>0</v>
      </c>
    </row>
    <row r="82" spans="1:9" hidden="1">
      <c r="A82" s="199" t="s">
        <v>226</v>
      </c>
      <c r="B82" s="199" t="s">
        <v>165</v>
      </c>
      <c r="C82" s="199" t="s">
        <v>226</v>
      </c>
      <c r="D82" s="199" t="s">
        <v>272</v>
      </c>
      <c r="E82" s="200" t="s">
        <v>769</v>
      </c>
      <c r="F82" s="109">
        <v>0</v>
      </c>
      <c r="G82" s="109">
        <v>0</v>
      </c>
      <c r="H82" s="109">
        <f t="shared" si="1"/>
        <v>0</v>
      </c>
      <c r="I82" s="109">
        <v>0</v>
      </c>
    </row>
    <row r="83" spans="1:9">
      <c r="A83" s="199" t="s">
        <v>226</v>
      </c>
      <c r="B83" s="199" t="s">
        <v>165</v>
      </c>
      <c r="C83" s="199" t="s">
        <v>226</v>
      </c>
      <c r="D83" s="199" t="s">
        <v>770</v>
      </c>
      <c r="E83" s="200" t="s">
        <v>1054</v>
      </c>
      <c r="F83" s="109">
        <v>6070489</v>
      </c>
      <c r="G83" s="109">
        <v>8244180</v>
      </c>
      <c r="H83" s="109">
        <f t="shared" si="1"/>
        <v>-2173691</v>
      </c>
      <c r="I83" s="202">
        <v>9465149</v>
      </c>
    </row>
    <row r="84" spans="1:9">
      <c r="A84" s="199" t="s">
        <v>226</v>
      </c>
      <c r="B84" s="199" t="s">
        <v>165</v>
      </c>
      <c r="C84" s="199" t="s">
        <v>226</v>
      </c>
      <c r="D84" s="199" t="s">
        <v>771</v>
      </c>
      <c r="E84" s="200" t="s">
        <v>1055</v>
      </c>
      <c r="F84" s="109">
        <v>6623996</v>
      </c>
      <c r="G84" s="109">
        <v>4685063</v>
      </c>
      <c r="H84" s="109">
        <f t="shared" si="1"/>
        <v>1938933</v>
      </c>
      <c r="I84" s="202">
        <v>4376355</v>
      </c>
    </row>
    <row r="85" spans="1:9">
      <c r="A85" s="199" t="s">
        <v>226</v>
      </c>
      <c r="B85" s="199" t="s">
        <v>165</v>
      </c>
      <c r="C85" s="199" t="s">
        <v>226</v>
      </c>
      <c r="D85" s="199" t="s">
        <v>772</v>
      </c>
      <c r="E85" s="200" t="s">
        <v>1056</v>
      </c>
      <c r="F85" s="109">
        <v>485618</v>
      </c>
      <c r="G85" s="109">
        <v>664255</v>
      </c>
      <c r="H85" s="109">
        <f t="shared" si="1"/>
        <v>-178637</v>
      </c>
      <c r="I85" s="202">
        <v>370655</v>
      </c>
    </row>
    <row r="86" spans="1:9">
      <c r="A86" s="199" t="s">
        <v>226</v>
      </c>
      <c r="B86" s="199" t="s">
        <v>165</v>
      </c>
      <c r="C86" s="199" t="s">
        <v>226</v>
      </c>
      <c r="D86" s="199" t="s">
        <v>773</v>
      </c>
      <c r="E86" s="200" t="s">
        <v>774</v>
      </c>
      <c r="F86" s="109">
        <v>314000</v>
      </c>
      <c r="G86" s="109">
        <v>385</v>
      </c>
      <c r="H86" s="109">
        <f t="shared" si="1"/>
        <v>313615</v>
      </c>
      <c r="I86" s="202">
        <v>3583</v>
      </c>
    </row>
    <row r="87" spans="1:9">
      <c r="A87" s="199" t="s">
        <v>226</v>
      </c>
      <c r="B87" s="199" t="s">
        <v>165</v>
      </c>
      <c r="C87" s="199" t="s">
        <v>226</v>
      </c>
      <c r="D87" s="199">
        <v>62024</v>
      </c>
      <c r="E87" s="200" t="s">
        <v>413</v>
      </c>
      <c r="F87" s="109">
        <v>0</v>
      </c>
      <c r="G87" s="109">
        <v>5232</v>
      </c>
      <c r="H87" s="109">
        <f t="shared" si="1"/>
        <v>-5232</v>
      </c>
      <c r="I87" s="109">
        <v>0</v>
      </c>
    </row>
    <row r="88" spans="1:9">
      <c r="A88" s="199" t="s">
        <v>226</v>
      </c>
      <c r="B88" s="199" t="s">
        <v>165</v>
      </c>
      <c r="C88" s="199" t="s">
        <v>226</v>
      </c>
      <c r="D88" s="199" t="s">
        <v>775</v>
      </c>
      <c r="E88" s="200" t="s">
        <v>1057</v>
      </c>
      <c r="F88" s="109">
        <v>602943</v>
      </c>
      <c r="G88" s="109">
        <v>541877</v>
      </c>
      <c r="H88" s="109">
        <f t="shared" si="1"/>
        <v>61066</v>
      </c>
      <c r="I88" s="202">
        <v>322440</v>
      </c>
    </row>
    <row r="89" spans="1:9">
      <c r="A89" s="199" t="s">
        <v>226</v>
      </c>
      <c r="B89" s="199" t="s">
        <v>165</v>
      </c>
      <c r="C89" s="199" t="s">
        <v>226</v>
      </c>
      <c r="D89" s="199" t="s">
        <v>776</v>
      </c>
      <c r="E89" s="200" t="s">
        <v>1058</v>
      </c>
      <c r="F89" s="109">
        <v>4519321</v>
      </c>
      <c r="G89" s="109">
        <v>5709505</v>
      </c>
      <c r="H89" s="109">
        <f t="shared" si="1"/>
        <v>-1190184</v>
      </c>
      <c r="I89" s="202">
        <v>3255517</v>
      </c>
    </row>
    <row r="90" spans="1:9">
      <c r="A90" s="199" t="s">
        <v>226</v>
      </c>
      <c r="B90" s="199" t="s">
        <v>165</v>
      </c>
      <c r="C90" s="199" t="s">
        <v>226</v>
      </c>
      <c r="D90" s="199" t="s">
        <v>777</v>
      </c>
      <c r="E90" s="200" t="s">
        <v>1059</v>
      </c>
      <c r="F90" s="109">
        <v>1386538</v>
      </c>
      <c r="G90" s="109">
        <v>632088</v>
      </c>
      <c r="H90" s="109">
        <f t="shared" si="1"/>
        <v>754450</v>
      </c>
      <c r="I90" s="202">
        <v>863293</v>
      </c>
    </row>
    <row r="91" spans="1:9">
      <c r="A91" s="199" t="s">
        <v>226</v>
      </c>
      <c r="B91" s="199" t="s">
        <v>165</v>
      </c>
      <c r="C91" s="199" t="s">
        <v>226</v>
      </c>
      <c r="D91" s="199" t="s">
        <v>778</v>
      </c>
      <c r="E91" s="200" t="s">
        <v>1060</v>
      </c>
      <c r="F91" s="109">
        <v>31000</v>
      </c>
      <c r="G91" s="109">
        <v>0</v>
      </c>
      <c r="H91" s="109">
        <f t="shared" si="1"/>
        <v>31000</v>
      </c>
      <c r="I91" s="202">
        <v>3592</v>
      </c>
    </row>
    <row r="92" spans="1:9">
      <c r="A92" s="199" t="s">
        <v>226</v>
      </c>
      <c r="B92" s="199" t="s">
        <v>165</v>
      </c>
      <c r="C92" s="199" t="s">
        <v>226</v>
      </c>
      <c r="D92" s="199" t="s">
        <v>275</v>
      </c>
      <c r="E92" s="200" t="s">
        <v>414</v>
      </c>
      <c r="F92" s="109">
        <v>0</v>
      </c>
      <c r="G92" s="109">
        <v>0</v>
      </c>
      <c r="H92" s="109">
        <f t="shared" si="1"/>
        <v>0</v>
      </c>
      <c r="I92" s="95">
        <v>520</v>
      </c>
    </row>
    <row r="93" spans="1:9">
      <c r="A93" s="199" t="s">
        <v>226</v>
      </c>
      <c r="B93" s="199" t="s">
        <v>165</v>
      </c>
      <c r="C93" s="199" t="s">
        <v>233</v>
      </c>
      <c r="D93" s="199" t="s">
        <v>711</v>
      </c>
      <c r="E93" s="200" t="s">
        <v>712</v>
      </c>
      <c r="F93" s="109">
        <v>655790</v>
      </c>
      <c r="G93" s="109">
        <v>3251186</v>
      </c>
      <c r="H93" s="109">
        <f t="shared" si="1"/>
        <v>-2595396</v>
      </c>
      <c r="I93" s="202">
        <v>2892430</v>
      </c>
    </row>
    <row r="94" spans="1:9">
      <c r="A94" s="199" t="s">
        <v>226</v>
      </c>
      <c r="B94" s="199" t="s">
        <v>165</v>
      </c>
      <c r="C94" s="199" t="s">
        <v>233</v>
      </c>
      <c r="D94" s="199" t="s">
        <v>276</v>
      </c>
      <c r="E94" s="200" t="s">
        <v>779</v>
      </c>
      <c r="F94" s="109">
        <v>76213827</v>
      </c>
      <c r="G94" s="109">
        <v>77684009</v>
      </c>
      <c r="H94" s="109">
        <f t="shared" si="1"/>
        <v>-1470182</v>
      </c>
      <c r="I94" s="202">
        <v>73528152</v>
      </c>
    </row>
    <row r="95" spans="1:9">
      <c r="A95" s="199" t="s">
        <v>226</v>
      </c>
      <c r="B95" s="199" t="s">
        <v>165</v>
      </c>
      <c r="C95" s="199" t="s">
        <v>233</v>
      </c>
      <c r="D95" s="199" t="s">
        <v>277</v>
      </c>
      <c r="E95" s="200" t="s">
        <v>415</v>
      </c>
      <c r="F95" s="109">
        <v>64008000</v>
      </c>
      <c r="G95" s="109">
        <v>63883898</v>
      </c>
      <c r="H95" s="109">
        <f t="shared" si="1"/>
        <v>124102</v>
      </c>
      <c r="I95" s="202">
        <v>63452744</v>
      </c>
    </row>
    <row r="96" spans="1:9">
      <c r="A96" s="199" t="s">
        <v>226</v>
      </c>
      <c r="B96" s="199" t="s">
        <v>165</v>
      </c>
      <c r="C96" s="199" t="s">
        <v>233</v>
      </c>
      <c r="D96" s="199" t="s">
        <v>278</v>
      </c>
      <c r="E96" s="200" t="s">
        <v>416</v>
      </c>
      <c r="F96" s="109">
        <v>7789000</v>
      </c>
      <c r="G96" s="109">
        <v>7373855</v>
      </c>
      <c r="H96" s="109">
        <f t="shared" si="1"/>
        <v>415145</v>
      </c>
      <c r="I96" s="202">
        <v>7373570</v>
      </c>
    </row>
    <row r="97" spans="1:9">
      <c r="A97" s="199" t="s">
        <v>226</v>
      </c>
      <c r="B97" s="199" t="s">
        <v>165</v>
      </c>
      <c r="C97" s="199" t="s">
        <v>233</v>
      </c>
      <c r="D97" s="199" t="s">
        <v>279</v>
      </c>
      <c r="E97" s="200" t="s">
        <v>244</v>
      </c>
      <c r="F97" s="109">
        <v>8145795</v>
      </c>
      <c r="G97" s="109">
        <v>7677638</v>
      </c>
      <c r="H97" s="109">
        <f t="shared" si="1"/>
        <v>468157</v>
      </c>
      <c r="I97" s="202">
        <v>7519327</v>
      </c>
    </row>
    <row r="98" spans="1:9">
      <c r="A98" s="199" t="s">
        <v>226</v>
      </c>
      <c r="B98" s="199" t="s">
        <v>165</v>
      </c>
      <c r="C98" s="199" t="s">
        <v>233</v>
      </c>
      <c r="D98" s="199" t="s">
        <v>549</v>
      </c>
      <c r="E98" s="200" t="s">
        <v>550</v>
      </c>
      <c r="F98" s="109">
        <v>2776081</v>
      </c>
      <c r="G98" s="109">
        <v>2246010</v>
      </c>
      <c r="H98" s="109">
        <f t="shared" si="1"/>
        <v>530071</v>
      </c>
      <c r="I98" s="202">
        <v>1295191</v>
      </c>
    </row>
    <row r="99" spans="1:9">
      <c r="A99" s="199" t="s">
        <v>226</v>
      </c>
      <c r="B99" s="199" t="s">
        <v>165</v>
      </c>
      <c r="C99" s="199" t="s">
        <v>233</v>
      </c>
      <c r="D99" s="199" t="s">
        <v>780</v>
      </c>
      <c r="E99" s="200" t="s">
        <v>1061</v>
      </c>
      <c r="F99" s="109">
        <v>70273</v>
      </c>
      <c r="G99" s="109">
        <v>8357</v>
      </c>
      <c r="H99" s="109">
        <f t="shared" si="1"/>
        <v>61916</v>
      </c>
      <c r="I99" s="202">
        <v>23633</v>
      </c>
    </row>
    <row r="100" spans="1:9">
      <c r="A100" s="199" t="s">
        <v>226</v>
      </c>
      <c r="B100" s="199" t="s">
        <v>165</v>
      </c>
      <c r="C100" s="199" t="s">
        <v>233</v>
      </c>
      <c r="D100" s="199" t="s">
        <v>985</v>
      </c>
      <c r="E100" s="200" t="s">
        <v>986</v>
      </c>
      <c r="F100" s="109">
        <v>509242</v>
      </c>
      <c r="G100" s="109">
        <v>792339</v>
      </c>
      <c r="H100" s="109">
        <f t="shared" si="1"/>
        <v>-283097</v>
      </c>
      <c r="I100" s="202">
        <v>484851</v>
      </c>
    </row>
    <row r="101" spans="1:9" s="38" customFormat="1" ht="23.25" customHeight="1">
      <c r="A101" s="221" t="s">
        <v>226</v>
      </c>
      <c r="B101" s="221" t="s">
        <v>165</v>
      </c>
      <c r="C101" s="221" t="s">
        <v>233</v>
      </c>
      <c r="D101" s="221">
        <v>63019</v>
      </c>
      <c r="E101" s="222" t="s">
        <v>1283</v>
      </c>
      <c r="F101" s="109">
        <v>69000</v>
      </c>
      <c r="G101" s="109">
        <v>74000</v>
      </c>
      <c r="H101" s="109">
        <f t="shared" si="1"/>
        <v>-5000</v>
      </c>
      <c r="I101" s="109">
        <v>0</v>
      </c>
    </row>
    <row r="102" spans="1:9">
      <c r="A102" s="199" t="s">
        <v>226</v>
      </c>
      <c r="B102" s="199" t="s">
        <v>165</v>
      </c>
      <c r="C102" s="199" t="s">
        <v>233</v>
      </c>
      <c r="D102" s="199" t="s">
        <v>280</v>
      </c>
      <c r="E102" s="200" t="s">
        <v>124</v>
      </c>
      <c r="F102" s="109">
        <v>3472734</v>
      </c>
      <c r="G102" s="109">
        <v>4236078</v>
      </c>
      <c r="H102" s="109">
        <f t="shared" si="1"/>
        <v>-763344</v>
      </c>
      <c r="I102" s="202">
        <v>4358164</v>
      </c>
    </row>
    <row r="103" spans="1:9">
      <c r="A103" s="199" t="s">
        <v>226</v>
      </c>
      <c r="B103" s="199" t="s">
        <v>165</v>
      </c>
      <c r="C103" s="199" t="s">
        <v>233</v>
      </c>
      <c r="D103" s="199" t="s">
        <v>281</v>
      </c>
      <c r="E103" s="200" t="s">
        <v>125</v>
      </c>
      <c r="F103" s="109">
        <v>8483633</v>
      </c>
      <c r="G103" s="109">
        <v>14291081</v>
      </c>
      <c r="H103" s="109">
        <f t="shared" si="1"/>
        <v>-5807448</v>
      </c>
      <c r="I103" s="202">
        <v>10236829</v>
      </c>
    </row>
    <row r="104" spans="1:9">
      <c r="A104" s="199" t="s">
        <v>226</v>
      </c>
      <c r="B104" s="199" t="s">
        <v>165</v>
      </c>
      <c r="C104" s="199" t="s">
        <v>282</v>
      </c>
      <c r="D104" s="199" t="s">
        <v>283</v>
      </c>
      <c r="E104" s="200" t="s">
        <v>417</v>
      </c>
      <c r="F104" s="109">
        <v>96902</v>
      </c>
      <c r="G104" s="109">
        <v>186181</v>
      </c>
      <c r="H104" s="109">
        <f t="shared" si="1"/>
        <v>-89279</v>
      </c>
      <c r="I104" s="202">
        <v>1885481</v>
      </c>
    </row>
    <row r="105" spans="1:9">
      <c r="A105" s="199" t="s">
        <v>226</v>
      </c>
      <c r="B105" s="199" t="s">
        <v>165</v>
      </c>
      <c r="C105" s="199" t="s">
        <v>282</v>
      </c>
      <c r="D105" s="199" t="s">
        <v>284</v>
      </c>
      <c r="E105" s="200" t="s">
        <v>126</v>
      </c>
      <c r="F105" s="109">
        <v>3024905</v>
      </c>
      <c r="G105" s="109">
        <v>2707398</v>
      </c>
      <c r="H105" s="109">
        <f t="shared" si="1"/>
        <v>317507</v>
      </c>
      <c r="I105" s="202">
        <v>3020613</v>
      </c>
    </row>
    <row r="106" spans="1:9">
      <c r="A106" s="199" t="s">
        <v>226</v>
      </c>
      <c r="B106" s="199" t="s">
        <v>168</v>
      </c>
      <c r="C106" s="199" t="s">
        <v>165</v>
      </c>
      <c r="D106" s="199" t="s">
        <v>273</v>
      </c>
      <c r="E106" s="200" t="s">
        <v>127</v>
      </c>
      <c r="F106" s="109">
        <v>1658727</v>
      </c>
      <c r="G106" s="109">
        <v>662736</v>
      </c>
      <c r="H106" s="109">
        <f t="shared" si="1"/>
        <v>995991</v>
      </c>
      <c r="I106" s="202">
        <v>158483</v>
      </c>
    </row>
    <row r="107" spans="1:9">
      <c r="A107" s="199" t="s">
        <v>226</v>
      </c>
      <c r="B107" s="199" t="s">
        <v>168</v>
      </c>
      <c r="C107" s="199" t="s">
        <v>165</v>
      </c>
      <c r="D107" s="199" t="s">
        <v>285</v>
      </c>
      <c r="E107" s="200" t="s">
        <v>781</v>
      </c>
      <c r="F107" s="109">
        <v>4366980</v>
      </c>
      <c r="G107" s="109">
        <v>4570962</v>
      </c>
      <c r="H107" s="109">
        <f t="shared" si="1"/>
        <v>-203982</v>
      </c>
      <c r="I107" s="202">
        <v>5465792</v>
      </c>
    </row>
    <row r="108" spans="1:9" hidden="1">
      <c r="A108" s="199" t="s">
        <v>226</v>
      </c>
      <c r="B108" s="199" t="s">
        <v>168</v>
      </c>
      <c r="C108" s="199" t="s">
        <v>165</v>
      </c>
      <c r="D108" s="199" t="s">
        <v>286</v>
      </c>
      <c r="E108" s="200" t="s">
        <v>418</v>
      </c>
      <c r="F108" s="109">
        <v>0</v>
      </c>
      <c r="G108" s="109">
        <v>0</v>
      </c>
      <c r="H108" s="109">
        <f t="shared" si="1"/>
        <v>0</v>
      </c>
      <c r="I108" s="109">
        <v>0</v>
      </c>
    </row>
    <row r="109" spans="1:9">
      <c r="A109" s="199" t="s">
        <v>226</v>
      </c>
      <c r="B109" s="199" t="s">
        <v>168</v>
      </c>
      <c r="C109" s="199" t="s">
        <v>165</v>
      </c>
      <c r="D109" s="199" t="s">
        <v>287</v>
      </c>
      <c r="E109" s="200" t="s">
        <v>782</v>
      </c>
      <c r="F109" s="109">
        <v>40799</v>
      </c>
      <c r="G109" s="109">
        <v>34182</v>
      </c>
      <c r="H109" s="109">
        <f t="shared" si="1"/>
        <v>6617</v>
      </c>
      <c r="I109" s="202">
        <v>52037</v>
      </c>
    </row>
    <row r="110" spans="1:9">
      <c r="A110" s="199" t="s">
        <v>226</v>
      </c>
      <c r="B110" s="199" t="s">
        <v>168</v>
      </c>
      <c r="C110" s="199" t="s">
        <v>165</v>
      </c>
      <c r="D110" s="199" t="s">
        <v>783</v>
      </c>
      <c r="E110" s="200" t="s">
        <v>784</v>
      </c>
      <c r="F110" s="109">
        <v>3019</v>
      </c>
      <c r="G110" s="109">
        <v>9164</v>
      </c>
      <c r="H110" s="109">
        <f t="shared" si="1"/>
        <v>-6145</v>
      </c>
      <c r="I110" s="202">
        <v>63531</v>
      </c>
    </row>
    <row r="111" spans="1:9">
      <c r="A111" s="199" t="s">
        <v>226</v>
      </c>
      <c r="B111" s="199" t="s">
        <v>168</v>
      </c>
      <c r="C111" s="199" t="s">
        <v>165</v>
      </c>
      <c r="D111" s="199" t="s">
        <v>785</v>
      </c>
      <c r="E111" s="200" t="s">
        <v>786</v>
      </c>
      <c r="F111" s="202">
        <v>397900</v>
      </c>
      <c r="G111" s="202">
        <v>254450</v>
      </c>
      <c r="H111" s="109">
        <f t="shared" si="1"/>
        <v>143450</v>
      </c>
      <c r="I111" s="202">
        <v>796289</v>
      </c>
    </row>
    <row r="112" spans="1:9">
      <c r="A112" s="199" t="s">
        <v>226</v>
      </c>
      <c r="B112" s="199" t="s">
        <v>168</v>
      </c>
      <c r="C112" s="199" t="s">
        <v>165</v>
      </c>
      <c r="D112" s="199" t="s">
        <v>987</v>
      </c>
      <c r="E112" s="200" t="s">
        <v>988</v>
      </c>
      <c r="F112" s="202">
        <v>489219</v>
      </c>
      <c r="G112" s="202">
        <v>473218</v>
      </c>
      <c r="H112" s="109">
        <f t="shared" si="1"/>
        <v>16001</v>
      </c>
      <c r="I112" s="202">
        <v>50422</v>
      </c>
    </row>
    <row r="113" spans="1:9">
      <c r="A113" s="199" t="s">
        <v>226</v>
      </c>
      <c r="B113" s="199" t="s">
        <v>168</v>
      </c>
      <c r="C113" s="199" t="s">
        <v>165</v>
      </c>
      <c r="D113" s="199" t="s">
        <v>288</v>
      </c>
      <c r="E113" s="200" t="s">
        <v>419</v>
      </c>
      <c r="F113" s="109">
        <v>51828</v>
      </c>
      <c r="G113" s="109">
        <v>50070</v>
      </c>
      <c r="H113" s="109">
        <f t="shared" si="1"/>
        <v>1758</v>
      </c>
      <c r="I113" s="109">
        <v>107952</v>
      </c>
    </row>
    <row r="114" spans="1:9">
      <c r="A114" s="199" t="s">
        <v>226</v>
      </c>
      <c r="B114" s="199" t="s">
        <v>168</v>
      </c>
      <c r="C114" s="199" t="s">
        <v>165</v>
      </c>
      <c r="D114" s="199" t="s">
        <v>289</v>
      </c>
      <c r="E114" s="200" t="s">
        <v>420</v>
      </c>
      <c r="F114" s="109">
        <v>520000</v>
      </c>
      <c r="G114" s="109">
        <v>194391</v>
      </c>
      <c r="H114" s="109">
        <f t="shared" si="1"/>
        <v>325609</v>
      </c>
      <c r="I114" s="109">
        <v>140943</v>
      </c>
    </row>
    <row r="115" spans="1:9">
      <c r="A115" s="199" t="s">
        <v>226</v>
      </c>
      <c r="B115" s="199" t="s">
        <v>168</v>
      </c>
      <c r="C115" s="199" t="s">
        <v>165</v>
      </c>
      <c r="D115" s="199" t="s">
        <v>1062</v>
      </c>
      <c r="E115" s="200" t="s">
        <v>1063</v>
      </c>
      <c r="F115" s="109">
        <v>237297</v>
      </c>
      <c r="G115" s="109">
        <v>164132</v>
      </c>
      <c r="H115" s="109">
        <f t="shared" si="1"/>
        <v>73165</v>
      </c>
      <c r="I115" s="109">
        <v>121702</v>
      </c>
    </row>
    <row r="116" spans="1:9">
      <c r="A116" s="199" t="s">
        <v>226</v>
      </c>
      <c r="B116" s="199" t="s">
        <v>168</v>
      </c>
      <c r="C116" s="199" t="s">
        <v>165</v>
      </c>
      <c r="D116" s="199" t="s">
        <v>1174</v>
      </c>
      <c r="E116" s="200" t="s">
        <v>1201</v>
      </c>
      <c r="F116" s="109">
        <v>37747</v>
      </c>
      <c r="G116" s="109">
        <v>19610</v>
      </c>
      <c r="H116" s="109">
        <f t="shared" si="1"/>
        <v>18137</v>
      </c>
      <c r="I116" s="109">
        <v>92179</v>
      </c>
    </row>
    <row r="117" spans="1:9">
      <c r="A117" s="199" t="s">
        <v>226</v>
      </c>
      <c r="B117" s="199" t="s">
        <v>168</v>
      </c>
      <c r="C117" s="199" t="s">
        <v>165</v>
      </c>
      <c r="D117" s="199" t="s">
        <v>290</v>
      </c>
      <c r="E117" s="200" t="s">
        <v>128</v>
      </c>
      <c r="F117" s="109">
        <v>1642796</v>
      </c>
      <c r="G117" s="109">
        <v>1536894</v>
      </c>
      <c r="H117" s="109">
        <f t="shared" si="1"/>
        <v>105902</v>
      </c>
      <c r="I117" s="109">
        <v>1077695</v>
      </c>
    </row>
    <row r="118" spans="1:9">
      <c r="A118" s="199" t="s">
        <v>226</v>
      </c>
      <c r="B118" s="199" t="s">
        <v>168</v>
      </c>
      <c r="C118" s="199" t="s">
        <v>165</v>
      </c>
      <c r="D118" s="199" t="s">
        <v>989</v>
      </c>
      <c r="E118" s="200" t="s">
        <v>990</v>
      </c>
      <c r="F118" s="109">
        <v>0</v>
      </c>
      <c r="G118" s="109">
        <v>0</v>
      </c>
      <c r="H118" s="109">
        <f t="shared" si="1"/>
        <v>0</v>
      </c>
      <c r="I118" s="109">
        <v>14372</v>
      </c>
    </row>
    <row r="119" spans="1:9">
      <c r="A119" s="199" t="s">
        <v>226</v>
      </c>
      <c r="B119" s="199" t="s">
        <v>168</v>
      </c>
      <c r="C119" s="199" t="s">
        <v>165</v>
      </c>
      <c r="D119" s="199" t="s">
        <v>991</v>
      </c>
      <c r="E119" s="200" t="s">
        <v>992</v>
      </c>
      <c r="F119" s="109">
        <v>1596000</v>
      </c>
      <c r="G119" s="109">
        <v>1596000</v>
      </c>
      <c r="H119" s="109">
        <f t="shared" si="1"/>
        <v>0</v>
      </c>
      <c r="I119" s="109">
        <v>664755</v>
      </c>
    </row>
    <row r="120" spans="1:9">
      <c r="A120" s="199" t="s">
        <v>226</v>
      </c>
      <c r="B120" s="199" t="s">
        <v>168</v>
      </c>
      <c r="C120" s="199" t="s">
        <v>165</v>
      </c>
      <c r="D120" s="199" t="s">
        <v>1175</v>
      </c>
      <c r="E120" s="200" t="s">
        <v>1202</v>
      </c>
      <c r="F120" s="109">
        <v>187688</v>
      </c>
      <c r="G120" s="109">
        <v>238226</v>
      </c>
      <c r="H120" s="109">
        <f t="shared" si="1"/>
        <v>-50538</v>
      </c>
      <c r="I120" s="109">
        <v>306103</v>
      </c>
    </row>
    <row r="121" spans="1:9">
      <c r="A121" s="199" t="s">
        <v>226</v>
      </c>
      <c r="B121" s="199" t="s">
        <v>168</v>
      </c>
      <c r="C121" s="199" t="s">
        <v>165</v>
      </c>
      <c r="D121" s="199" t="s">
        <v>1176</v>
      </c>
      <c r="E121" s="200" t="s">
        <v>1203</v>
      </c>
      <c r="F121" s="109">
        <v>32600</v>
      </c>
      <c r="G121" s="109">
        <v>4990</v>
      </c>
      <c r="H121" s="109">
        <f t="shared" si="1"/>
        <v>27610</v>
      </c>
      <c r="I121" s="109">
        <v>5890</v>
      </c>
    </row>
    <row r="122" spans="1:9">
      <c r="A122" s="199" t="s">
        <v>226</v>
      </c>
      <c r="B122" s="199" t="s">
        <v>168</v>
      </c>
      <c r="C122" s="199" t="s">
        <v>165</v>
      </c>
      <c r="D122" s="199">
        <v>68026</v>
      </c>
      <c r="E122" s="200" t="s">
        <v>1284</v>
      </c>
      <c r="F122" s="109">
        <v>443658</v>
      </c>
      <c r="G122" s="109">
        <v>338475</v>
      </c>
      <c r="H122" s="109">
        <f t="shared" si="1"/>
        <v>105183</v>
      </c>
      <c r="I122" s="109">
        <v>0</v>
      </c>
    </row>
    <row r="123" spans="1:9">
      <c r="A123" s="199" t="s">
        <v>226</v>
      </c>
      <c r="B123" s="199" t="s">
        <v>168</v>
      </c>
      <c r="C123" s="199" t="s">
        <v>168</v>
      </c>
      <c r="D123" s="199" t="s">
        <v>291</v>
      </c>
      <c r="E123" s="200" t="s">
        <v>421</v>
      </c>
      <c r="F123" s="109">
        <v>3595524</v>
      </c>
      <c r="G123" s="109">
        <v>3731385</v>
      </c>
      <c r="H123" s="109">
        <f t="shared" si="1"/>
        <v>-135861</v>
      </c>
      <c r="I123" s="109">
        <v>4861302</v>
      </c>
    </row>
    <row r="124" spans="1:9">
      <c r="A124" s="199" t="s">
        <v>226</v>
      </c>
      <c r="B124" s="199" t="s">
        <v>168</v>
      </c>
      <c r="C124" s="199" t="s">
        <v>168</v>
      </c>
      <c r="D124" s="199" t="s">
        <v>292</v>
      </c>
      <c r="E124" s="200" t="s">
        <v>422</v>
      </c>
      <c r="F124" s="109">
        <v>19037</v>
      </c>
      <c r="G124" s="109">
        <v>756</v>
      </c>
      <c r="H124" s="109">
        <f t="shared" si="1"/>
        <v>18281</v>
      </c>
      <c r="I124" s="109">
        <v>18674</v>
      </c>
    </row>
    <row r="125" spans="1:9" ht="12" customHeight="1">
      <c r="A125" s="199" t="s">
        <v>226</v>
      </c>
      <c r="B125" s="199" t="s">
        <v>168</v>
      </c>
      <c r="C125" s="199" t="s">
        <v>168</v>
      </c>
      <c r="D125" s="199" t="s">
        <v>293</v>
      </c>
      <c r="E125" s="200" t="s">
        <v>129</v>
      </c>
      <c r="F125" s="109">
        <v>16020</v>
      </c>
      <c r="G125" s="109">
        <v>18119</v>
      </c>
      <c r="H125" s="109">
        <f t="shared" si="1"/>
        <v>-2099</v>
      </c>
      <c r="I125" s="109">
        <v>15397</v>
      </c>
    </row>
    <row r="126" spans="1:9" ht="0.75" hidden="1" customHeight="1">
      <c r="A126" s="199" t="s">
        <v>226</v>
      </c>
      <c r="B126" s="199" t="s">
        <v>168</v>
      </c>
      <c r="C126" s="199" t="s">
        <v>168</v>
      </c>
      <c r="D126" s="199" t="s">
        <v>294</v>
      </c>
      <c r="E126" s="200" t="s">
        <v>130</v>
      </c>
      <c r="F126" s="109">
        <v>0</v>
      </c>
      <c r="G126" s="109">
        <v>0</v>
      </c>
      <c r="H126" s="109">
        <f t="shared" si="1"/>
        <v>0</v>
      </c>
      <c r="I126" s="109">
        <v>0</v>
      </c>
    </row>
    <row r="127" spans="1:9">
      <c r="A127" s="199" t="s">
        <v>226</v>
      </c>
      <c r="B127" s="199" t="s">
        <v>168</v>
      </c>
      <c r="C127" s="199" t="s">
        <v>168</v>
      </c>
      <c r="D127" s="199" t="s">
        <v>621</v>
      </c>
      <c r="E127" s="200" t="s">
        <v>622</v>
      </c>
      <c r="F127" s="109">
        <v>892319</v>
      </c>
      <c r="G127" s="109">
        <v>822623</v>
      </c>
      <c r="H127" s="109">
        <f t="shared" si="1"/>
        <v>69696</v>
      </c>
      <c r="I127" s="109">
        <v>782765</v>
      </c>
    </row>
    <row r="128" spans="1:9">
      <c r="A128" s="199" t="s">
        <v>226</v>
      </c>
      <c r="B128" s="199" t="s">
        <v>168</v>
      </c>
      <c r="C128" s="199" t="s">
        <v>168</v>
      </c>
      <c r="D128" s="199" t="s">
        <v>1064</v>
      </c>
      <c r="E128" s="200" t="s">
        <v>1065</v>
      </c>
      <c r="F128" s="109">
        <v>905506</v>
      </c>
      <c r="G128" s="109">
        <v>906239</v>
      </c>
      <c r="H128" s="109">
        <f t="shared" si="1"/>
        <v>-733</v>
      </c>
      <c r="I128" s="109">
        <v>908493</v>
      </c>
    </row>
    <row r="129" spans="1:9">
      <c r="A129" s="199" t="s">
        <v>226</v>
      </c>
      <c r="B129" s="199" t="s">
        <v>168</v>
      </c>
      <c r="C129" s="199" t="s">
        <v>168</v>
      </c>
      <c r="D129" s="199" t="s">
        <v>1066</v>
      </c>
      <c r="E129" s="200" t="s">
        <v>1067</v>
      </c>
      <c r="F129" s="109">
        <v>2684207</v>
      </c>
      <c r="G129" s="109">
        <v>2667615</v>
      </c>
      <c r="H129" s="109">
        <f t="shared" si="1"/>
        <v>16592</v>
      </c>
      <c r="I129" s="109">
        <v>2264794</v>
      </c>
    </row>
    <row r="130" spans="1:9">
      <c r="A130" s="199" t="s">
        <v>226</v>
      </c>
      <c r="B130" s="199" t="s">
        <v>168</v>
      </c>
      <c r="C130" s="199" t="s">
        <v>168</v>
      </c>
      <c r="D130" s="199" t="s">
        <v>1068</v>
      </c>
      <c r="E130" s="200" t="s">
        <v>1069</v>
      </c>
      <c r="F130" s="109">
        <v>7854161</v>
      </c>
      <c r="G130" s="109">
        <v>7599594</v>
      </c>
      <c r="H130" s="109">
        <f t="shared" si="1"/>
        <v>254567</v>
      </c>
      <c r="I130" s="109">
        <v>5224005</v>
      </c>
    </row>
    <row r="131" spans="1:9">
      <c r="A131" s="199" t="s">
        <v>226</v>
      </c>
      <c r="B131" s="199" t="s">
        <v>168</v>
      </c>
      <c r="C131" s="199" t="s">
        <v>168</v>
      </c>
      <c r="D131" s="199" t="s">
        <v>1070</v>
      </c>
      <c r="E131" s="200" t="s">
        <v>1071</v>
      </c>
      <c r="F131" s="109">
        <v>15548</v>
      </c>
      <c r="G131" s="109">
        <v>125837</v>
      </c>
      <c r="H131" s="109">
        <f t="shared" si="1"/>
        <v>-110289</v>
      </c>
      <c r="I131" s="109">
        <v>15706</v>
      </c>
    </row>
    <row r="132" spans="1:9">
      <c r="A132" s="199" t="s">
        <v>226</v>
      </c>
      <c r="B132" s="199" t="s">
        <v>168</v>
      </c>
      <c r="C132" s="199" t="s">
        <v>168</v>
      </c>
      <c r="D132" s="199" t="s">
        <v>551</v>
      </c>
      <c r="E132" s="200" t="s">
        <v>552</v>
      </c>
      <c r="F132" s="109">
        <v>100678</v>
      </c>
      <c r="G132" s="109">
        <v>88570</v>
      </c>
      <c r="H132" s="109">
        <f t="shared" si="1"/>
        <v>12108</v>
      </c>
      <c r="I132" s="109">
        <v>241987</v>
      </c>
    </row>
    <row r="133" spans="1:9">
      <c r="A133" s="199" t="s">
        <v>226</v>
      </c>
      <c r="B133" s="199" t="s">
        <v>168</v>
      </c>
      <c r="C133" s="199" t="s">
        <v>168</v>
      </c>
      <c r="D133" s="199" t="s">
        <v>553</v>
      </c>
      <c r="E133" s="200" t="s">
        <v>554</v>
      </c>
      <c r="F133" s="202">
        <v>1403894</v>
      </c>
      <c r="G133" s="202">
        <v>1420648</v>
      </c>
      <c r="H133" s="109">
        <f t="shared" si="1"/>
        <v>-16754</v>
      </c>
      <c r="I133" s="202">
        <v>1015633</v>
      </c>
    </row>
    <row r="134" spans="1:9">
      <c r="A134" s="199" t="s">
        <v>226</v>
      </c>
      <c r="B134" s="199" t="s">
        <v>168</v>
      </c>
      <c r="C134" s="199" t="s">
        <v>168</v>
      </c>
      <c r="D134" s="199" t="s">
        <v>555</v>
      </c>
      <c r="E134" s="200" t="s">
        <v>556</v>
      </c>
      <c r="F134" s="202">
        <v>788572</v>
      </c>
      <c r="G134" s="202">
        <v>527258</v>
      </c>
      <c r="H134" s="109">
        <f t="shared" ref="H134:H197" si="2">F134-G134</f>
        <v>261314</v>
      </c>
      <c r="I134" s="202">
        <v>1774426</v>
      </c>
    </row>
    <row r="135" spans="1:9">
      <c r="A135" s="199" t="s">
        <v>226</v>
      </c>
      <c r="B135" s="199" t="s">
        <v>168</v>
      </c>
      <c r="C135" s="199" t="s">
        <v>168</v>
      </c>
      <c r="D135" s="199" t="s">
        <v>623</v>
      </c>
      <c r="E135" s="200" t="s">
        <v>1072</v>
      </c>
      <c r="F135" s="202">
        <v>424858</v>
      </c>
      <c r="G135" s="202">
        <v>397173</v>
      </c>
      <c r="H135" s="109">
        <f t="shared" si="2"/>
        <v>27685</v>
      </c>
      <c r="I135" s="202">
        <v>392591</v>
      </c>
    </row>
    <row r="136" spans="1:9">
      <c r="A136" s="199" t="s">
        <v>226</v>
      </c>
      <c r="B136" s="199" t="s">
        <v>168</v>
      </c>
      <c r="C136" s="199" t="s">
        <v>168</v>
      </c>
      <c r="D136" s="199" t="s">
        <v>624</v>
      </c>
      <c r="E136" s="200" t="s">
        <v>625</v>
      </c>
      <c r="F136" s="109">
        <v>157560</v>
      </c>
      <c r="G136" s="109">
        <v>132752</v>
      </c>
      <c r="H136" s="109">
        <f t="shared" si="2"/>
        <v>24808</v>
      </c>
      <c r="I136" s="109">
        <v>96584</v>
      </c>
    </row>
    <row r="137" spans="1:9">
      <c r="A137" s="199" t="s">
        <v>226</v>
      </c>
      <c r="B137" s="199" t="s">
        <v>168</v>
      </c>
      <c r="C137" s="199" t="s">
        <v>168</v>
      </c>
      <c r="D137" s="199" t="s">
        <v>557</v>
      </c>
      <c r="E137" s="200" t="s">
        <v>787</v>
      </c>
      <c r="F137" s="109">
        <v>1406303</v>
      </c>
      <c r="G137" s="109">
        <v>865362</v>
      </c>
      <c r="H137" s="109">
        <f t="shared" si="2"/>
        <v>540941</v>
      </c>
      <c r="I137" s="109">
        <v>83957</v>
      </c>
    </row>
    <row r="138" spans="1:9">
      <c r="A138" s="199" t="s">
        <v>226</v>
      </c>
      <c r="B138" s="199" t="s">
        <v>168</v>
      </c>
      <c r="C138" s="199" t="s">
        <v>168</v>
      </c>
      <c r="D138" s="199" t="s">
        <v>558</v>
      </c>
      <c r="E138" s="200" t="s">
        <v>788</v>
      </c>
      <c r="F138" s="109">
        <v>21374</v>
      </c>
      <c r="G138" s="109">
        <v>8973</v>
      </c>
      <c r="H138" s="109">
        <f t="shared" si="2"/>
        <v>12401</v>
      </c>
      <c r="I138" s="109">
        <v>754375</v>
      </c>
    </row>
    <row r="139" spans="1:9">
      <c r="A139" s="199" t="s">
        <v>226</v>
      </c>
      <c r="B139" s="199" t="s">
        <v>168</v>
      </c>
      <c r="C139" s="199" t="s">
        <v>168</v>
      </c>
      <c r="D139" s="199" t="s">
        <v>626</v>
      </c>
      <c r="E139" s="200" t="s">
        <v>1073</v>
      </c>
      <c r="F139" s="109">
        <v>3140267</v>
      </c>
      <c r="G139" s="109">
        <v>3001899</v>
      </c>
      <c r="H139" s="109">
        <f t="shared" si="2"/>
        <v>138368</v>
      </c>
      <c r="I139" s="109">
        <v>3274918</v>
      </c>
    </row>
    <row r="140" spans="1:9">
      <c r="A140" s="199" t="s">
        <v>226</v>
      </c>
      <c r="B140" s="199" t="s">
        <v>168</v>
      </c>
      <c r="C140" s="199" t="s">
        <v>168</v>
      </c>
      <c r="D140" s="199" t="s">
        <v>627</v>
      </c>
      <c r="E140" s="200" t="s">
        <v>628</v>
      </c>
      <c r="F140" s="109">
        <v>34529</v>
      </c>
      <c r="G140" s="109">
        <v>1344</v>
      </c>
      <c r="H140" s="109">
        <f t="shared" si="2"/>
        <v>33185</v>
      </c>
      <c r="I140" s="109">
        <v>0</v>
      </c>
    </row>
    <row r="141" spans="1:9">
      <c r="A141" s="199" t="s">
        <v>226</v>
      </c>
      <c r="B141" s="199" t="s">
        <v>168</v>
      </c>
      <c r="C141" s="199" t="s">
        <v>168</v>
      </c>
      <c r="D141" s="199" t="s">
        <v>789</v>
      </c>
      <c r="E141" s="200" t="s">
        <v>1074</v>
      </c>
      <c r="F141" s="109">
        <v>1162</v>
      </c>
      <c r="G141" s="109">
        <v>0</v>
      </c>
      <c r="H141" s="109">
        <f t="shared" si="2"/>
        <v>1162</v>
      </c>
      <c r="I141" s="109">
        <v>0</v>
      </c>
    </row>
    <row r="142" spans="1:9">
      <c r="A142" s="199" t="s">
        <v>226</v>
      </c>
      <c r="B142" s="199" t="s">
        <v>168</v>
      </c>
      <c r="C142" s="199" t="s">
        <v>168</v>
      </c>
      <c r="D142" s="199" t="s">
        <v>790</v>
      </c>
      <c r="E142" s="200" t="s">
        <v>791</v>
      </c>
      <c r="F142" s="109">
        <v>343</v>
      </c>
      <c r="G142" s="109">
        <v>0</v>
      </c>
      <c r="H142" s="109">
        <f t="shared" si="2"/>
        <v>343</v>
      </c>
      <c r="I142" s="109">
        <v>89746</v>
      </c>
    </row>
    <row r="143" spans="1:9">
      <c r="A143" s="199" t="s">
        <v>226</v>
      </c>
      <c r="B143" s="199" t="s">
        <v>168</v>
      </c>
      <c r="C143" s="199" t="s">
        <v>168</v>
      </c>
      <c r="D143" s="199" t="s">
        <v>1177</v>
      </c>
      <c r="E143" s="200" t="s">
        <v>1204</v>
      </c>
      <c r="F143" s="109">
        <v>0</v>
      </c>
      <c r="G143" s="109">
        <v>82314</v>
      </c>
      <c r="H143" s="109">
        <f t="shared" si="2"/>
        <v>-82314</v>
      </c>
      <c r="I143" s="109">
        <v>0</v>
      </c>
    </row>
    <row r="144" spans="1:9">
      <c r="A144" s="199" t="s">
        <v>226</v>
      </c>
      <c r="B144" s="199" t="s">
        <v>168</v>
      </c>
      <c r="C144" s="199" t="s">
        <v>168</v>
      </c>
      <c r="D144" s="199" t="s">
        <v>1075</v>
      </c>
      <c r="E144" s="200" t="s">
        <v>1076</v>
      </c>
      <c r="F144" s="109">
        <v>7544</v>
      </c>
      <c r="G144" s="109">
        <v>5105</v>
      </c>
      <c r="H144" s="109">
        <f t="shared" si="2"/>
        <v>2439</v>
      </c>
      <c r="I144" s="109">
        <v>8046</v>
      </c>
    </row>
    <row r="145" spans="1:9">
      <c r="A145" s="199" t="s">
        <v>226</v>
      </c>
      <c r="B145" s="199" t="s">
        <v>168</v>
      </c>
      <c r="C145" s="199" t="s">
        <v>168</v>
      </c>
      <c r="D145" s="199">
        <v>66054</v>
      </c>
      <c r="E145" s="200" t="s">
        <v>1285</v>
      </c>
      <c r="F145" s="109">
        <v>3218</v>
      </c>
      <c r="G145" s="109">
        <v>2217</v>
      </c>
      <c r="H145" s="109">
        <f t="shared" si="2"/>
        <v>1001</v>
      </c>
      <c r="I145" s="109">
        <v>0</v>
      </c>
    </row>
    <row r="146" spans="1:9">
      <c r="A146" s="199" t="s">
        <v>226</v>
      </c>
      <c r="B146" s="199" t="s">
        <v>168</v>
      </c>
      <c r="C146" s="199" t="s">
        <v>168</v>
      </c>
      <c r="D146" s="199" t="s">
        <v>1178</v>
      </c>
      <c r="E146" s="200" t="s">
        <v>1205</v>
      </c>
      <c r="F146" s="109">
        <v>270073</v>
      </c>
      <c r="G146" s="109">
        <v>285366</v>
      </c>
      <c r="H146" s="109">
        <f t="shared" si="2"/>
        <v>-15293</v>
      </c>
      <c r="I146" s="109">
        <v>26501</v>
      </c>
    </row>
    <row r="147" spans="1:9">
      <c r="A147" s="199" t="s">
        <v>226</v>
      </c>
      <c r="B147" s="199" t="s">
        <v>168</v>
      </c>
      <c r="C147" s="199" t="s">
        <v>168</v>
      </c>
      <c r="D147" s="199" t="s">
        <v>1179</v>
      </c>
      <c r="E147" s="200" t="s">
        <v>1206</v>
      </c>
      <c r="F147" s="109">
        <v>1303044</v>
      </c>
      <c r="G147" s="109">
        <v>1296284</v>
      </c>
      <c r="H147" s="109">
        <f t="shared" si="2"/>
        <v>6760</v>
      </c>
      <c r="I147" s="109">
        <v>523639</v>
      </c>
    </row>
    <row r="148" spans="1:9">
      <c r="A148" s="199" t="s">
        <v>226</v>
      </c>
      <c r="B148" s="199" t="s">
        <v>168</v>
      </c>
      <c r="C148" s="199" t="s">
        <v>168</v>
      </c>
      <c r="D148" s="199" t="s">
        <v>1180</v>
      </c>
      <c r="E148" s="200" t="s">
        <v>1207</v>
      </c>
      <c r="F148" s="109">
        <v>14773</v>
      </c>
      <c r="G148" s="109">
        <v>14601</v>
      </c>
      <c r="H148" s="109">
        <f t="shared" si="2"/>
        <v>172</v>
      </c>
      <c r="I148" s="109">
        <v>9070</v>
      </c>
    </row>
    <row r="149" spans="1:9">
      <c r="A149" s="199" t="s">
        <v>226</v>
      </c>
      <c r="B149" s="199" t="s">
        <v>168</v>
      </c>
      <c r="C149" s="199" t="s">
        <v>168</v>
      </c>
      <c r="D149" s="199" t="s">
        <v>1181</v>
      </c>
      <c r="E149" s="200" t="s">
        <v>1208</v>
      </c>
      <c r="F149" s="109">
        <v>46297</v>
      </c>
      <c r="G149" s="109">
        <v>45886</v>
      </c>
      <c r="H149" s="109">
        <f t="shared" si="2"/>
        <v>411</v>
      </c>
      <c r="I149" s="109">
        <v>27544</v>
      </c>
    </row>
    <row r="150" spans="1:9">
      <c r="A150" s="199" t="s">
        <v>226</v>
      </c>
      <c r="B150" s="199" t="s">
        <v>168</v>
      </c>
      <c r="C150" s="199" t="s">
        <v>168</v>
      </c>
      <c r="D150" s="199" t="s">
        <v>1182</v>
      </c>
      <c r="E150" s="200" t="s">
        <v>1209</v>
      </c>
      <c r="F150" s="109">
        <v>322651</v>
      </c>
      <c r="G150" s="109">
        <v>260154</v>
      </c>
      <c r="H150" s="109">
        <f t="shared" si="2"/>
        <v>62497</v>
      </c>
      <c r="I150" s="109">
        <v>42641</v>
      </c>
    </row>
    <row r="151" spans="1:9">
      <c r="A151" s="199" t="s">
        <v>226</v>
      </c>
      <c r="B151" s="199" t="s">
        <v>168</v>
      </c>
      <c r="C151" s="199" t="s">
        <v>168</v>
      </c>
      <c r="D151" s="199" t="s">
        <v>1183</v>
      </c>
      <c r="E151" s="200" t="s">
        <v>1210</v>
      </c>
      <c r="F151" s="109">
        <v>84468</v>
      </c>
      <c r="G151" s="109">
        <v>91155</v>
      </c>
      <c r="H151" s="109">
        <f t="shared" si="2"/>
        <v>-6687</v>
      </c>
      <c r="I151" s="109">
        <v>9325</v>
      </c>
    </row>
    <row r="152" spans="1:9">
      <c r="A152" s="199" t="s">
        <v>226</v>
      </c>
      <c r="B152" s="199" t="s">
        <v>168</v>
      </c>
      <c r="C152" s="199" t="s">
        <v>168</v>
      </c>
      <c r="D152" s="199">
        <v>66062</v>
      </c>
      <c r="E152" s="200" t="s">
        <v>1286</v>
      </c>
      <c r="F152" s="109">
        <v>7704</v>
      </c>
      <c r="G152" s="109">
        <v>7711</v>
      </c>
      <c r="H152" s="109">
        <f t="shared" si="2"/>
        <v>-7</v>
      </c>
      <c r="I152" s="109">
        <v>0</v>
      </c>
    </row>
    <row r="153" spans="1:9">
      <c r="A153" s="199" t="s">
        <v>226</v>
      </c>
      <c r="B153" s="199" t="s">
        <v>168</v>
      </c>
      <c r="C153" s="199" t="s">
        <v>168</v>
      </c>
      <c r="D153" s="199" t="s">
        <v>295</v>
      </c>
      <c r="E153" s="200" t="s">
        <v>792</v>
      </c>
      <c r="F153" s="109">
        <v>256914</v>
      </c>
      <c r="G153" s="109">
        <v>233878</v>
      </c>
      <c r="H153" s="109">
        <f t="shared" si="2"/>
        <v>23036</v>
      </c>
      <c r="I153" s="109">
        <v>148659</v>
      </c>
    </row>
    <row r="154" spans="1:9">
      <c r="A154" s="199" t="s">
        <v>226</v>
      </c>
      <c r="B154" s="199" t="s">
        <v>168</v>
      </c>
      <c r="C154" s="199" t="s">
        <v>168</v>
      </c>
      <c r="D154" s="199" t="s">
        <v>793</v>
      </c>
      <c r="E154" s="200" t="s">
        <v>794</v>
      </c>
      <c r="F154" s="109">
        <v>113847</v>
      </c>
      <c r="G154" s="109">
        <v>6205</v>
      </c>
      <c r="H154" s="109">
        <f t="shared" si="2"/>
        <v>107642</v>
      </c>
      <c r="I154" s="109">
        <v>141427</v>
      </c>
    </row>
    <row r="155" spans="1:9">
      <c r="A155" s="199" t="s">
        <v>226</v>
      </c>
      <c r="B155" s="199" t="s">
        <v>168</v>
      </c>
      <c r="C155" s="199" t="s">
        <v>168</v>
      </c>
      <c r="D155" s="199">
        <v>67033</v>
      </c>
      <c r="E155" s="200" t="s">
        <v>1287</v>
      </c>
      <c r="F155" s="109">
        <v>158849</v>
      </c>
      <c r="G155" s="109">
        <v>158848</v>
      </c>
      <c r="H155" s="109">
        <f t="shared" si="2"/>
        <v>1</v>
      </c>
      <c r="I155" s="109">
        <v>0</v>
      </c>
    </row>
    <row r="156" spans="1:9">
      <c r="A156" s="199" t="s">
        <v>226</v>
      </c>
      <c r="B156" s="199" t="s">
        <v>168</v>
      </c>
      <c r="C156" s="199" t="s">
        <v>168</v>
      </c>
      <c r="D156" s="199">
        <v>67041</v>
      </c>
      <c r="E156" s="200" t="s">
        <v>1288</v>
      </c>
      <c r="F156" s="109">
        <v>581072</v>
      </c>
      <c r="G156" s="109">
        <v>581072</v>
      </c>
      <c r="H156" s="109">
        <f t="shared" si="2"/>
        <v>0</v>
      </c>
      <c r="I156" s="109">
        <v>0</v>
      </c>
    </row>
    <row r="157" spans="1:9">
      <c r="A157" s="199" t="s">
        <v>226</v>
      </c>
      <c r="B157" s="199" t="s">
        <v>168</v>
      </c>
      <c r="C157" s="199" t="s">
        <v>168</v>
      </c>
      <c r="D157" s="199" t="s">
        <v>1184</v>
      </c>
      <c r="E157" s="200" t="s">
        <v>1211</v>
      </c>
      <c r="F157" s="109">
        <v>957087</v>
      </c>
      <c r="G157" s="109">
        <v>1003567</v>
      </c>
      <c r="H157" s="109">
        <f t="shared" si="2"/>
        <v>-46480</v>
      </c>
      <c r="I157" s="109">
        <v>55781</v>
      </c>
    </row>
    <row r="158" spans="1:9">
      <c r="A158" s="199" t="s">
        <v>226</v>
      </c>
      <c r="B158" s="199" t="s">
        <v>168</v>
      </c>
      <c r="C158" s="199" t="s">
        <v>174</v>
      </c>
      <c r="D158" s="199" t="s">
        <v>296</v>
      </c>
      <c r="E158" s="200" t="s">
        <v>423</v>
      </c>
      <c r="F158" s="109">
        <v>1042994</v>
      </c>
      <c r="G158" s="109">
        <v>3634718</v>
      </c>
      <c r="H158" s="109">
        <f t="shared" si="2"/>
        <v>-2591724</v>
      </c>
      <c r="I158" s="109">
        <v>7870829</v>
      </c>
    </row>
    <row r="159" spans="1:9">
      <c r="A159" s="199" t="s">
        <v>226</v>
      </c>
      <c r="B159" s="199" t="s">
        <v>168</v>
      </c>
      <c r="C159" s="199" t="s">
        <v>174</v>
      </c>
      <c r="D159" s="199" t="s">
        <v>297</v>
      </c>
      <c r="E159" s="200" t="s">
        <v>1077</v>
      </c>
      <c r="F159" s="109">
        <v>22429881</v>
      </c>
      <c r="G159" s="109">
        <v>27411077</v>
      </c>
      <c r="H159" s="109">
        <f t="shared" si="2"/>
        <v>-4981196</v>
      </c>
      <c r="I159" s="109">
        <v>26461242</v>
      </c>
    </row>
    <row r="160" spans="1:9">
      <c r="A160" s="199" t="s">
        <v>226</v>
      </c>
      <c r="B160" s="199" t="s">
        <v>168</v>
      </c>
      <c r="C160" s="199" t="s">
        <v>174</v>
      </c>
      <c r="D160" s="199" t="s">
        <v>508</v>
      </c>
      <c r="E160" s="200" t="s">
        <v>795</v>
      </c>
      <c r="F160" s="109">
        <v>0</v>
      </c>
      <c r="G160" s="109">
        <v>0</v>
      </c>
      <c r="H160" s="109">
        <f t="shared" si="2"/>
        <v>0</v>
      </c>
      <c r="I160" s="109">
        <v>3811</v>
      </c>
    </row>
    <row r="161" spans="1:9">
      <c r="A161" s="199" t="s">
        <v>226</v>
      </c>
      <c r="B161" s="199" t="s">
        <v>168</v>
      </c>
      <c r="C161" s="199" t="s">
        <v>174</v>
      </c>
      <c r="D161" s="199" t="s">
        <v>1185</v>
      </c>
      <c r="E161" s="200" t="s">
        <v>1212</v>
      </c>
      <c r="F161" s="109">
        <v>425045</v>
      </c>
      <c r="G161" s="109">
        <v>426454</v>
      </c>
      <c r="H161" s="109">
        <f t="shared" si="2"/>
        <v>-1409</v>
      </c>
      <c r="I161" s="109">
        <v>196114</v>
      </c>
    </row>
    <row r="162" spans="1:9">
      <c r="A162" s="199" t="s">
        <v>226</v>
      </c>
      <c r="B162" s="199" t="s">
        <v>168</v>
      </c>
      <c r="C162" s="199" t="s">
        <v>174</v>
      </c>
      <c r="D162" s="199" t="s">
        <v>1275</v>
      </c>
      <c r="E162" s="200" t="s">
        <v>1277</v>
      </c>
      <c r="F162" s="109">
        <v>3000</v>
      </c>
      <c r="G162" s="109">
        <v>112189</v>
      </c>
      <c r="H162" s="109">
        <f t="shared" si="2"/>
        <v>-109189</v>
      </c>
      <c r="I162" s="109">
        <v>0</v>
      </c>
    </row>
    <row r="163" spans="1:9">
      <c r="A163" s="199" t="s">
        <v>226</v>
      </c>
      <c r="B163" s="199" t="s">
        <v>168</v>
      </c>
      <c r="C163" s="199" t="s">
        <v>174</v>
      </c>
      <c r="D163" s="199" t="s">
        <v>796</v>
      </c>
      <c r="E163" s="200" t="s">
        <v>1078</v>
      </c>
      <c r="F163" s="109">
        <v>15866671</v>
      </c>
      <c r="G163" s="109">
        <v>15826574</v>
      </c>
      <c r="H163" s="109">
        <f t="shared" si="2"/>
        <v>40097</v>
      </c>
      <c r="I163" s="109">
        <v>15655210</v>
      </c>
    </row>
    <row r="164" spans="1:9">
      <c r="A164" s="199" t="s">
        <v>226</v>
      </c>
      <c r="B164" s="199" t="s">
        <v>168</v>
      </c>
      <c r="C164" s="199" t="s">
        <v>174</v>
      </c>
      <c r="D164" s="199" t="s">
        <v>1186</v>
      </c>
      <c r="E164" s="200" t="s">
        <v>1213</v>
      </c>
      <c r="F164" s="109">
        <v>773680</v>
      </c>
      <c r="G164" s="109">
        <v>822676</v>
      </c>
      <c r="H164" s="109">
        <f t="shared" si="2"/>
        <v>-48996</v>
      </c>
      <c r="I164" s="109">
        <v>704819</v>
      </c>
    </row>
    <row r="165" spans="1:9" ht="22.5">
      <c r="A165" s="221" t="s">
        <v>226</v>
      </c>
      <c r="B165" s="221" t="s">
        <v>168</v>
      </c>
      <c r="C165" s="221" t="s">
        <v>174</v>
      </c>
      <c r="D165" s="221">
        <v>69033</v>
      </c>
      <c r="E165" s="220" t="s">
        <v>1289</v>
      </c>
      <c r="F165" s="109">
        <v>672023</v>
      </c>
      <c r="G165" s="109">
        <v>672022</v>
      </c>
      <c r="H165" s="109">
        <f t="shared" si="2"/>
        <v>1</v>
      </c>
      <c r="I165" s="109">
        <v>0</v>
      </c>
    </row>
    <row r="166" spans="1:9">
      <c r="A166" s="199" t="s">
        <v>226</v>
      </c>
      <c r="B166" s="199" t="s">
        <v>168</v>
      </c>
      <c r="C166" s="199" t="s">
        <v>174</v>
      </c>
      <c r="D166" s="199">
        <v>69035</v>
      </c>
      <c r="E166" s="200" t="s">
        <v>1290</v>
      </c>
      <c r="F166" s="109">
        <v>113364</v>
      </c>
      <c r="G166" s="109">
        <v>113364</v>
      </c>
      <c r="H166" s="109">
        <f t="shared" si="2"/>
        <v>0</v>
      </c>
      <c r="I166" s="109">
        <v>0</v>
      </c>
    </row>
    <row r="167" spans="1:9">
      <c r="A167" s="199" t="s">
        <v>226</v>
      </c>
      <c r="B167" s="199" t="s">
        <v>168</v>
      </c>
      <c r="C167" s="199" t="s">
        <v>174</v>
      </c>
      <c r="D167" s="199" t="s">
        <v>1079</v>
      </c>
      <c r="E167" s="200" t="s">
        <v>1080</v>
      </c>
      <c r="F167" s="109">
        <v>181466</v>
      </c>
      <c r="G167" s="109">
        <v>181466</v>
      </c>
      <c r="H167" s="109">
        <f t="shared" si="2"/>
        <v>0</v>
      </c>
      <c r="I167" s="109">
        <v>175035</v>
      </c>
    </row>
    <row r="168" spans="1:9">
      <c r="A168" s="199" t="s">
        <v>226</v>
      </c>
      <c r="B168" s="199" t="s">
        <v>168</v>
      </c>
      <c r="C168" s="199" t="s">
        <v>174</v>
      </c>
      <c r="D168" s="199" t="s">
        <v>298</v>
      </c>
      <c r="E168" s="200" t="s">
        <v>131</v>
      </c>
      <c r="F168" s="109">
        <v>88944</v>
      </c>
      <c r="G168" s="109">
        <v>116697</v>
      </c>
      <c r="H168" s="109">
        <f t="shared" si="2"/>
        <v>-27753</v>
      </c>
      <c r="I168" s="109">
        <v>72750</v>
      </c>
    </row>
    <row r="169" spans="1:9">
      <c r="A169" s="199" t="s">
        <v>226</v>
      </c>
      <c r="B169" s="199" t="s">
        <v>168</v>
      </c>
      <c r="C169" s="199" t="s">
        <v>164</v>
      </c>
      <c r="D169" s="199" t="s">
        <v>299</v>
      </c>
      <c r="E169" s="200" t="s">
        <v>132</v>
      </c>
      <c r="F169" s="109">
        <v>294161</v>
      </c>
      <c r="G169" s="109">
        <v>248518</v>
      </c>
      <c r="H169" s="109">
        <f t="shared" si="2"/>
        <v>45643</v>
      </c>
      <c r="I169" s="109">
        <v>409427</v>
      </c>
    </row>
    <row r="170" spans="1:9">
      <c r="A170" s="199" t="s">
        <v>226</v>
      </c>
      <c r="B170" s="199" t="s">
        <v>168</v>
      </c>
      <c r="C170" s="199" t="s">
        <v>164</v>
      </c>
      <c r="D170" s="199" t="s">
        <v>300</v>
      </c>
      <c r="E170" s="200" t="s">
        <v>797</v>
      </c>
      <c r="F170" s="109">
        <v>9843854</v>
      </c>
      <c r="G170" s="109">
        <v>9758343</v>
      </c>
      <c r="H170" s="109">
        <f t="shared" si="2"/>
        <v>85511</v>
      </c>
      <c r="I170" s="109">
        <v>9937279</v>
      </c>
    </row>
    <row r="171" spans="1:9">
      <c r="A171" s="199" t="s">
        <v>226</v>
      </c>
      <c r="B171" s="199" t="s">
        <v>168</v>
      </c>
      <c r="C171" s="199" t="s">
        <v>164</v>
      </c>
      <c r="D171" s="199" t="s">
        <v>301</v>
      </c>
      <c r="E171" s="200" t="s">
        <v>798</v>
      </c>
      <c r="F171" s="109">
        <v>612000</v>
      </c>
      <c r="G171" s="109">
        <v>776116</v>
      </c>
      <c r="H171" s="109">
        <f t="shared" si="2"/>
        <v>-164116</v>
      </c>
      <c r="I171" s="109">
        <v>2405917</v>
      </c>
    </row>
    <row r="172" spans="1:9">
      <c r="A172" s="199" t="s">
        <v>226</v>
      </c>
      <c r="B172" s="199" t="s">
        <v>168</v>
      </c>
      <c r="C172" s="199" t="s">
        <v>164</v>
      </c>
      <c r="D172" s="199" t="s">
        <v>1081</v>
      </c>
      <c r="E172" s="200" t="s">
        <v>1082</v>
      </c>
      <c r="F172" s="109">
        <v>209952</v>
      </c>
      <c r="G172" s="109">
        <v>216136</v>
      </c>
      <c r="H172" s="109">
        <f t="shared" si="2"/>
        <v>-6184</v>
      </c>
      <c r="I172" s="109">
        <v>192220</v>
      </c>
    </row>
    <row r="173" spans="1:9" hidden="1">
      <c r="A173" s="199" t="s">
        <v>226</v>
      </c>
      <c r="B173" s="199" t="s">
        <v>168</v>
      </c>
      <c r="C173" s="199" t="s">
        <v>164</v>
      </c>
      <c r="D173" s="199" t="s">
        <v>302</v>
      </c>
      <c r="E173" s="200" t="s">
        <v>133</v>
      </c>
      <c r="F173" s="109">
        <v>0</v>
      </c>
      <c r="G173" s="109">
        <v>0</v>
      </c>
      <c r="H173" s="109">
        <f t="shared" si="2"/>
        <v>0</v>
      </c>
      <c r="I173" s="109">
        <v>0</v>
      </c>
    </row>
    <row r="174" spans="1:9">
      <c r="A174" s="199" t="s">
        <v>226</v>
      </c>
      <c r="B174" s="199" t="s">
        <v>168</v>
      </c>
      <c r="C174" s="199" t="s">
        <v>164</v>
      </c>
      <c r="D174" s="199" t="s">
        <v>303</v>
      </c>
      <c r="E174" s="200" t="s">
        <v>134</v>
      </c>
      <c r="F174" s="109">
        <v>0</v>
      </c>
      <c r="G174" s="109">
        <v>10722</v>
      </c>
      <c r="H174" s="109">
        <f t="shared" si="2"/>
        <v>-10722</v>
      </c>
      <c r="I174" s="109">
        <v>1045</v>
      </c>
    </row>
    <row r="175" spans="1:9">
      <c r="A175" s="199" t="s">
        <v>226</v>
      </c>
      <c r="B175" s="199" t="s">
        <v>168</v>
      </c>
      <c r="C175" s="199" t="s">
        <v>164</v>
      </c>
      <c r="D175" s="199" t="s">
        <v>559</v>
      </c>
      <c r="E175" s="200" t="s">
        <v>560</v>
      </c>
      <c r="F175" s="109">
        <v>3999673</v>
      </c>
      <c r="G175" s="109">
        <v>4332373</v>
      </c>
      <c r="H175" s="109">
        <f t="shared" si="2"/>
        <v>-332700</v>
      </c>
      <c r="I175" s="109">
        <v>3155341</v>
      </c>
    </row>
    <row r="176" spans="1:9" ht="22.5" customHeight="1">
      <c r="A176" s="221" t="s">
        <v>226</v>
      </c>
      <c r="B176" s="221" t="s">
        <v>168</v>
      </c>
      <c r="C176" s="221" t="s">
        <v>164</v>
      </c>
      <c r="D176" s="221">
        <v>70026</v>
      </c>
      <c r="E176" s="220" t="s">
        <v>1291</v>
      </c>
      <c r="F176" s="109">
        <v>60426</v>
      </c>
      <c r="G176" s="109">
        <v>60425</v>
      </c>
      <c r="H176" s="109">
        <f t="shared" si="2"/>
        <v>1</v>
      </c>
      <c r="I176" s="109">
        <v>0</v>
      </c>
    </row>
    <row r="177" spans="1:9">
      <c r="A177" s="199" t="s">
        <v>226</v>
      </c>
      <c r="B177" s="199" t="s">
        <v>168</v>
      </c>
      <c r="C177" s="199" t="s">
        <v>164</v>
      </c>
      <c r="D177" s="199" t="s">
        <v>304</v>
      </c>
      <c r="E177" s="200" t="s">
        <v>424</v>
      </c>
      <c r="F177" s="109">
        <v>5706961</v>
      </c>
      <c r="G177" s="109">
        <v>6297683</v>
      </c>
      <c r="H177" s="109">
        <f t="shared" si="2"/>
        <v>-590722</v>
      </c>
      <c r="I177" s="109">
        <v>6649162</v>
      </c>
    </row>
    <row r="178" spans="1:9">
      <c r="A178" s="199" t="s">
        <v>226</v>
      </c>
      <c r="B178" s="199" t="s">
        <v>168</v>
      </c>
      <c r="C178" s="199" t="s">
        <v>164</v>
      </c>
      <c r="D178" s="199" t="s">
        <v>305</v>
      </c>
      <c r="E178" s="200" t="s">
        <v>425</v>
      </c>
      <c r="F178" s="109">
        <v>117637</v>
      </c>
      <c r="G178" s="109">
        <v>290454</v>
      </c>
      <c r="H178" s="109">
        <f t="shared" si="2"/>
        <v>-172817</v>
      </c>
      <c r="I178" s="109">
        <v>380225</v>
      </c>
    </row>
    <row r="179" spans="1:9">
      <c r="A179" s="199" t="s">
        <v>226</v>
      </c>
      <c r="B179" s="199" t="s">
        <v>168</v>
      </c>
      <c r="C179" s="199" t="s">
        <v>164</v>
      </c>
      <c r="D179" s="199" t="s">
        <v>1083</v>
      </c>
      <c r="E179" s="200" t="s">
        <v>1084</v>
      </c>
      <c r="F179" s="109">
        <v>1858270</v>
      </c>
      <c r="G179" s="109">
        <v>1858612</v>
      </c>
      <c r="H179" s="109">
        <f t="shared" si="2"/>
        <v>-342</v>
      </c>
      <c r="I179" s="109">
        <v>1845786</v>
      </c>
    </row>
    <row r="180" spans="1:9">
      <c r="A180" s="199" t="s">
        <v>226</v>
      </c>
      <c r="B180" s="199" t="s">
        <v>168</v>
      </c>
      <c r="C180" s="199" t="s">
        <v>164</v>
      </c>
      <c r="D180" s="199">
        <v>70035</v>
      </c>
      <c r="E180" s="200" t="s">
        <v>1292</v>
      </c>
      <c r="F180" s="109">
        <v>1598187</v>
      </c>
      <c r="G180" s="109">
        <v>1551572</v>
      </c>
      <c r="H180" s="109">
        <f t="shared" si="2"/>
        <v>46615</v>
      </c>
      <c r="I180" s="109">
        <v>0</v>
      </c>
    </row>
    <row r="181" spans="1:9">
      <c r="A181" s="199" t="s">
        <v>226</v>
      </c>
      <c r="B181" s="199" t="s">
        <v>168</v>
      </c>
      <c r="C181" s="199" t="s">
        <v>164</v>
      </c>
      <c r="D181" s="199" t="s">
        <v>1085</v>
      </c>
      <c r="E181" s="200" t="s">
        <v>1086</v>
      </c>
      <c r="F181" s="109">
        <v>494300</v>
      </c>
      <c r="G181" s="109">
        <v>648656</v>
      </c>
      <c r="H181" s="109">
        <f t="shared" si="2"/>
        <v>-154356</v>
      </c>
      <c r="I181" s="109">
        <v>338557</v>
      </c>
    </row>
    <row r="182" spans="1:9">
      <c r="A182" s="199" t="s">
        <v>226</v>
      </c>
      <c r="B182" s="199" t="s">
        <v>168</v>
      </c>
      <c r="C182" s="199" t="s">
        <v>164</v>
      </c>
      <c r="D182" s="199" t="s">
        <v>306</v>
      </c>
      <c r="E182" s="200" t="s">
        <v>426</v>
      </c>
      <c r="F182" s="109">
        <v>763953</v>
      </c>
      <c r="G182" s="109">
        <v>762112</v>
      </c>
      <c r="H182" s="109">
        <f t="shared" si="2"/>
        <v>1841</v>
      </c>
      <c r="I182" s="109">
        <v>897845</v>
      </c>
    </row>
    <row r="183" spans="1:9">
      <c r="A183" s="199" t="s">
        <v>226</v>
      </c>
      <c r="B183" s="199" t="s">
        <v>168</v>
      </c>
      <c r="C183" s="199" t="s">
        <v>225</v>
      </c>
      <c r="D183" s="199" t="s">
        <v>307</v>
      </c>
      <c r="E183" s="200" t="s">
        <v>1087</v>
      </c>
      <c r="F183" s="109">
        <v>9677049</v>
      </c>
      <c r="G183" s="109">
        <v>10876877</v>
      </c>
      <c r="H183" s="109">
        <f t="shared" si="2"/>
        <v>-1199828</v>
      </c>
      <c r="I183" s="109">
        <v>11696366</v>
      </c>
    </row>
    <row r="184" spans="1:9">
      <c r="A184" s="199" t="s">
        <v>226</v>
      </c>
      <c r="B184" s="199" t="s">
        <v>168</v>
      </c>
      <c r="C184" s="199" t="s">
        <v>225</v>
      </c>
      <c r="D184" s="199" t="s">
        <v>1088</v>
      </c>
      <c r="E184" s="200" t="s">
        <v>1089</v>
      </c>
      <c r="F184" s="109">
        <v>4157</v>
      </c>
      <c r="G184" s="109">
        <v>2475</v>
      </c>
      <c r="H184" s="109">
        <f t="shared" si="2"/>
        <v>1682</v>
      </c>
      <c r="I184" s="109">
        <v>4000</v>
      </c>
    </row>
    <row r="185" spans="1:9">
      <c r="A185" s="199" t="s">
        <v>226</v>
      </c>
      <c r="B185" s="199" t="s">
        <v>168</v>
      </c>
      <c r="C185" s="199" t="s">
        <v>225</v>
      </c>
      <c r="D185" s="199" t="s">
        <v>308</v>
      </c>
      <c r="E185" s="200" t="s">
        <v>427</v>
      </c>
      <c r="F185" s="109">
        <v>511860</v>
      </c>
      <c r="G185" s="109">
        <v>595686</v>
      </c>
      <c r="H185" s="109">
        <f t="shared" si="2"/>
        <v>-83826</v>
      </c>
      <c r="I185" s="109">
        <v>512933</v>
      </c>
    </row>
    <row r="186" spans="1:9">
      <c r="A186" s="199" t="s">
        <v>226</v>
      </c>
      <c r="B186" s="199" t="s">
        <v>168</v>
      </c>
      <c r="C186" s="199" t="s">
        <v>225</v>
      </c>
      <c r="D186" s="199" t="s">
        <v>993</v>
      </c>
      <c r="E186" s="200" t="s">
        <v>1090</v>
      </c>
      <c r="F186" s="109">
        <v>7047164</v>
      </c>
      <c r="G186" s="109">
        <v>7574749</v>
      </c>
      <c r="H186" s="109">
        <f t="shared" si="2"/>
        <v>-527585</v>
      </c>
      <c r="I186" s="109">
        <v>7465270</v>
      </c>
    </row>
    <row r="187" spans="1:9">
      <c r="A187" s="199" t="s">
        <v>226</v>
      </c>
      <c r="B187" s="199" t="s">
        <v>168</v>
      </c>
      <c r="C187" s="199" t="s">
        <v>225</v>
      </c>
      <c r="D187" s="199" t="s">
        <v>994</v>
      </c>
      <c r="E187" s="200" t="s">
        <v>995</v>
      </c>
      <c r="F187" s="109">
        <v>4890000</v>
      </c>
      <c r="G187" s="109">
        <v>4787988</v>
      </c>
      <c r="H187" s="109">
        <f t="shared" si="2"/>
        <v>102012</v>
      </c>
      <c r="I187" s="109">
        <v>5261224</v>
      </c>
    </row>
    <row r="188" spans="1:9">
      <c r="A188" s="199" t="s">
        <v>226</v>
      </c>
      <c r="B188" s="199" t="s">
        <v>168</v>
      </c>
      <c r="C188" s="199" t="s">
        <v>225</v>
      </c>
      <c r="D188" s="199" t="s">
        <v>309</v>
      </c>
      <c r="E188" s="200" t="s">
        <v>135</v>
      </c>
      <c r="F188" s="109">
        <v>414795</v>
      </c>
      <c r="G188" s="109">
        <v>593451</v>
      </c>
      <c r="H188" s="109">
        <f t="shared" si="2"/>
        <v>-178656</v>
      </c>
      <c r="I188" s="109">
        <v>629850</v>
      </c>
    </row>
    <row r="189" spans="1:9">
      <c r="A189" s="199" t="s">
        <v>226</v>
      </c>
      <c r="B189" s="199" t="s">
        <v>168</v>
      </c>
      <c r="C189" s="199" t="s">
        <v>225</v>
      </c>
      <c r="D189" s="199" t="s">
        <v>310</v>
      </c>
      <c r="E189" s="200" t="s">
        <v>428</v>
      </c>
      <c r="F189" s="109">
        <v>94953</v>
      </c>
      <c r="G189" s="109">
        <v>79064</v>
      </c>
      <c r="H189" s="109">
        <f t="shared" si="2"/>
        <v>15889</v>
      </c>
      <c r="I189" s="109">
        <v>87215</v>
      </c>
    </row>
    <row r="190" spans="1:9">
      <c r="A190" s="199" t="s">
        <v>226</v>
      </c>
      <c r="B190" s="199" t="s">
        <v>168</v>
      </c>
      <c r="C190" s="199" t="s">
        <v>225</v>
      </c>
      <c r="D190" s="199" t="s">
        <v>311</v>
      </c>
      <c r="E190" s="200" t="s">
        <v>429</v>
      </c>
      <c r="F190" s="109">
        <v>351000</v>
      </c>
      <c r="G190" s="109">
        <v>300060</v>
      </c>
      <c r="H190" s="109">
        <f t="shared" si="2"/>
        <v>50940</v>
      </c>
      <c r="I190" s="109">
        <v>287986</v>
      </c>
    </row>
    <row r="191" spans="1:9">
      <c r="A191" s="199" t="s">
        <v>226</v>
      </c>
      <c r="B191" s="199" t="s">
        <v>168</v>
      </c>
      <c r="C191" s="199" t="s">
        <v>225</v>
      </c>
      <c r="D191" s="199" t="s">
        <v>312</v>
      </c>
      <c r="E191" s="200" t="s">
        <v>430</v>
      </c>
      <c r="F191" s="109">
        <v>1114500</v>
      </c>
      <c r="G191" s="109">
        <v>1429578</v>
      </c>
      <c r="H191" s="109">
        <f t="shared" si="2"/>
        <v>-315078</v>
      </c>
      <c r="I191" s="109">
        <v>1263411</v>
      </c>
    </row>
    <row r="192" spans="1:9">
      <c r="A192" s="199" t="s">
        <v>226</v>
      </c>
      <c r="B192" s="199" t="s">
        <v>168</v>
      </c>
      <c r="C192" s="199" t="s">
        <v>225</v>
      </c>
      <c r="D192" s="199">
        <v>71033</v>
      </c>
      <c r="E192" s="200" t="s">
        <v>1293</v>
      </c>
      <c r="F192" s="109">
        <v>1117494</v>
      </c>
      <c r="G192" s="109">
        <v>1108498</v>
      </c>
      <c r="H192" s="109">
        <f t="shared" si="2"/>
        <v>8996</v>
      </c>
      <c r="I192" s="109">
        <v>0</v>
      </c>
    </row>
    <row r="193" spans="1:9" ht="12.75" customHeight="1">
      <c r="A193" s="199" t="s">
        <v>226</v>
      </c>
      <c r="B193" s="199" t="s">
        <v>168</v>
      </c>
      <c r="C193" s="199" t="s">
        <v>225</v>
      </c>
      <c r="D193" s="199">
        <v>71034</v>
      </c>
      <c r="E193" s="200" t="s">
        <v>1294</v>
      </c>
      <c r="F193" s="109">
        <v>37500</v>
      </c>
      <c r="G193" s="109">
        <v>37500</v>
      </c>
      <c r="H193" s="109">
        <f t="shared" si="2"/>
        <v>0</v>
      </c>
      <c r="I193" s="109">
        <v>0</v>
      </c>
    </row>
    <row r="194" spans="1:9" ht="0.75" hidden="1" customHeight="1">
      <c r="A194" s="199" t="s">
        <v>226</v>
      </c>
      <c r="B194" s="199" t="s">
        <v>168</v>
      </c>
      <c r="C194" s="199" t="s">
        <v>225</v>
      </c>
      <c r="D194" s="199" t="s">
        <v>996</v>
      </c>
      <c r="E194" s="200" t="s">
        <v>997</v>
      </c>
      <c r="F194" s="109">
        <v>0</v>
      </c>
      <c r="G194" s="109">
        <v>0</v>
      </c>
      <c r="H194" s="109">
        <f t="shared" si="2"/>
        <v>0</v>
      </c>
      <c r="I194" s="109">
        <v>0</v>
      </c>
    </row>
    <row r="195" spans="1:9">
      <c r="A195" s="199" t="s">
        <v>226</v>
      </c>
      <c r="B195" s="199" t="s">
        <v>168</v>
      </c>
      <c r="C195" s="199" t="s">
        <v>225</v>
      </c>
      <c r="D195" s="199" t="s">
        <v>713</v>
      </c>
      <c r="E195" s="200" t="s">
        <v>1091</v>
      </c>
      <c r="F195" s="109">
        <v>1881666</v>
      </c>
      <c r="G195" s="109">
        <v>1827632</v>
      </c>
      <c r="H195" s="109">
        <f t="shared" si="2"/>
        <v>54034</v>
      </c>
      <c r="I195" s="109">
        <v>1941638</v>
      </c>
    </row>
    <row r="196" spans="1:9">
      <c r="A196" s="199" t="s">
        <v>226</v>
      </c>
      <c r="B196" s="199" t="s">
        <v>168</v>
      </c>
      <c r="C196" s="199" t="s">
        <v>226</v>
      </c>
      <c r="D196" s="199" t="s">
        <v>1092</v>
      </c>
      <c r="E196" s="200" t="s">
        <v>1093</v>
      </c>
      <c r="F196" s="109">
        <v>30018</v>
      </c>
      <c r="G196" s="109">
        <v>29017</v>
      </c>
      <c r="H196" s="109">
        <f t="shared" si="2"/>
        <v>1001</v>
      </c>
      <c r="I196" s="109">
        <v>31489</v>
      </c>
    </row>
    <row r="197" spans="1:9">
      <c r="A197" s="199" t="s">
        <v>226</v>
      </c>
      <c r="B197" s="199" t="s">
        <v>168</v>
      </c>
      <c r="C197" s="199" t="s">
        <v>226</v>
      </c>
      <c r="D197" s="199" t="s">
        <v>313</v>
      </c>
      <c r="E197" s="200" t="s">
        <v>136</v>
      </c>
      <c r="F197" s="109">
        <v>679194</v>
      </c>
      <c r="G197" s="109">
        <v>563758</v>
      </c>
      <c r="H197" s="109">
        <f t="shared" si="2"/>
        <v>115436</v>
      </c>
      <c r="I197" s="109">
        <v>376488</v>
      </c>
    </row>
    <row r="198" spans="1:9">
      <c r="A198" s="199" t="s">
        <v>226</v>
      </c>
      <c r="B198" s="199" t="s">
        <v>168</v>
      </c>
      <c r="C198" s="199" t="s">
        <v>226</v>
      </c>
      <c r="D198" s="199" t="s">
        <v>314</v>
      </c>
      <c r="E198" s="200" t="s">
        <v>431</v>
      </c>
      <c r="F198" s="109">
        <v>173075</v>
      </c>
      <c r="G198" s="109">
        <v>131736</v>
      </c>
      <c r="H198" s="109">
        <f t="shared" ref="H198:H261" si="3">F198-G198</f>
        <v>41339</v>
      </c>
      <c r="I198" s="109">
        <v>190979</v>
      </c>
    </row>
    <row r="199" spans="1:9">
      <c r="A199" s="199" t="s">
        <v>226</v>
      </c>
      <c r="B199" s="199" t="s">
        <v>168</v>
      </c>
      <c r="C199" s="199" t="s">
        <v>226</v>
      </c>
      <c r="D199" s="199" t="s">
        <v>315</v>
      </c>
      <c r="E199" s="200" t="s">
        <v>432</v>
      </c>
      <c r="F199" s="109">
        <v>14726</v>
      </c>
      <c r="G199" s="109">
        <v>9819</v>
      </c>
      <c r="H199" s="109">
        <f t="shared" si="3"/>
        <v>4907</v>
      </c>
      <c r="I199" s="109">
        <v>14327</v>
      </c>
    </row>
    <row r="200" spans="1:9">
      <c r="A200" s="199" t="s">
        <v>226</v>
      </c>
      <c r="B200" s="199" t="s">
        <v>168</v>
      </c>
      <c r="C200" s="199" t="s">
        <v>226</v>
      </c>
      <c r="D200" s="199" t="s">
        <v>316</v>
      </c>
      <c r="E200" s="200" t="s">
        <v>433</v>
      </c>
      <c r="F200" s="109">
        <v>637599</v>
      </c>
      <c r="G200" s="109">
        <v>639607</v>
      </c>
      <c r="H200" s="109">
        <f t="shared" si="3"/>
        <v>-2008</v>
      </c>
      <c r="I200" s="109">
        <v>590748</v>
      </c>
    </row>
    <row r="201" spans="1:9">
      <c r="A201" s="199" t="s">
        <v>226</v>
      </c>
      <c r="B201" s="199" t="s">
        <v>168</v>
      </c>
      <c r="C201" s="199" t="s">
        <v>226</v>
      </c>
      <c r="D201" s="199" t="s">
        <v>317</v>
      </c>
      <c r="E201" s="200" t="s">
        <v>137</v>
      </c>
      <c r="F201" s="109">
        <v>22406238</v>
      </c>
      <c r="G201" s="109">
        <v>18538876</v>
      </c>
      <c r="H201" s="109">
        <f t="shared" si="3"/>
        <v>3867362</v>
      </c>
      <c r="I201" s="109">
        <v>20900963</v>
      </c>
    </row>
    <row r="202" spans="1:9">
      <c r="A202" s="199" t="s">
        <v>226</v>
      </c>
      <c r="B202" s="199" t="s">
        <v>168</v>
      </c>
      <c r="C202" s="199" t="s">
        <v>226</v>
      </c>
      <c r="D202" s="199" t="s">
        <v>509</v>
      </c>
      <c r="E202" s="200" t="s">
        <v>510</v>
      </c>
      <c r="F202" s="109">
        <v>883725</v>
      </c>
      <c r="G202" s="109">
        <v>1113650</v>
      </c>
      <c r="H202" s="109">
        <f t="shared" si="3"/>
        <v>-229925</v>
      </c>
      <c r="I202" s="109">
        <v>1214419</v>
      </c>
    </row>
    <row r="203" spans="1:9">
      <c r="A203" s="199" t="s">
        <v>226</v>
      </c>
      <c r="B203" s="199" t="s">
        <v>168</v>
      </c>
      <c r="C203" s="199" t="s">
        <v>226</v>
      </c>
      <c r="D203" s="199">
        <v>72026</v>
      </c>
      <c r="E203" s="200" t="s">
        <v>1278</v>
      </c>
      <c r="F203" s="109">
        <v>59844</v>
      </c>
      <c r="G203" s="109">
        <v>59843</v>
      </c>
      <c r="H203" s="109">
        <f t="shared" si="3"/>
        <v>1</v>
      </c>
      <c r="I203" s="109">
        <v>0</v>
      </c>
    </row>
    <row r="204" spans="1:9">
      <c r="A204" s="199" t="s">
        <v>226</v>
      </c>
      <c r="B204" s="199" t="s">
        <v>168</v>
      </c>
      <c r="C204" s="199" t="s">
        <v>226</v>
      </c>
      <c r="D204" s="199" t="s">
        <v>318</v>
      </c>
      <c r="E204" s="200" t="s">
        <v>138</v>
      </c>
      <c r="F204" s="109">
        <v>704791</v>
      </c>
      <c r="G204" s="109">
        <v>699527</v>
      </c>
      <c r="H204" s="109">
        <f t="shared" si="3"/>
        <v>5264</v>
      </c>
      <c r="I204" s="109">
        <v>685807</v>
      </c>
    </row>
    <row r="205" spans="1:9">
      <c r="A205" s="199" t="s">
        <v>226</v>
      </c>
      <c r="B205" s="199" t="s">
        <v>168</v>
      </c>
      <c r="C205" s="199" t="s">
        <v>226</v>
      </c>
      <c r="D205" s="199">
        <v>72033</v>
      </c>
      <c r="E205" s="200" t="s">
        <v>1295</v>
      </c>
      <c r="F205" s="109">
        <v>35998</v>
      </c>
      <c r="G205" s="109">
        <v>35998</v>
      </c>
      <c r="H205" s="109">
        <f t="shared" si="3"/>
        <v>0</v>
      </c>
      <c r="I205" s="109">
        <v>0</v>
      </c>
    </row>
    <row r="206" spans="1:9">
      <c r="A206" s="199" t="s">
        <v>226</v>
      </c>
      <c r="B206" s="199" t="s">
        <v>168</v>
      </c>
      <c r="C206" s="199" t="s">
        <v>233</v>
      </c>
      <c r="D206" s="199" t="s">
        <v>319</v>
      </c>
      <c r="E206" s="200" t="s">
        <v>1214</v>
      </c>
      <c r="F206" s="109">
        <v>5677915</v>
      </c>
      <c r="G206" s="109">
        <v>5255019</v>
      </c>
      <c r="H206" s="109">
        <f t="shared" si="3"/>
        <v>422896</v>
      </c>
      <c r="I206" s="109">
        <v>5447902</v>
      </c>
    </row>
    <row r="207" spans="1:9" ht="21" customHeight="1">
      <c r="A207" s="221" t="s">
        <v>226</v>
      </c>
      <c r="B207" s="221" t="s">
        <v>168</v>
      </c>
      <c r="C207" s="221" t="s">
        <v>233</v>
      </c>
      <c r="D207" s="221">
        <v>65032</v>
      </c>
      <c r="E207" s="220" t="s">
        <v>1296</v>
      </c>
      <c r="F207" s="109">
        <v>501087</v>
      </c>
      <c r="G207" s="109">
        <v>499539</v>
      </c>
      <c r="H207" s="109">
        <f t="shared" si="3"/>
        <v>1548</v>
      </c>
      <c r="I207" s="109">
        <v>0</v>
      </c>
    </row>
    <row r="208" spans="1:9" ht="23.25" customHeight="1">
      <c r="A208" s="221" t="s">
        <v>226</v>
      </c>
      <c r="B208" s="221" t="s">
        <v>168</v>
      </c>
      <c r="C208" s="221" t="s">
        <v>233</v>
      </c>
      <c r="D208" s="221">
        <v>65033</v>
      </c>
      <c r="E208" s="220" t="s">
        <v>1297</v>
      </c>
      <c r="F208" s="109">
        <v>84203</v>
      </c>
      <c r="G208" s="109">
        <v>36721</v>
      </c>
      <c r="H208" s="109">
        <f t="shared" si="3"/>
        <v>47482</v>
      </c>
      <c r="I208" s="109">
        <v>0</v>
      </c>
    </row>
    <row r="209" spans="1:9">
      <c r="A209" s="199" t="s">
        <v>226</v>
      </c>
      <c r="B209" s="199" t="s">
        <v>168</v>
      </c>
      <c r="C209" s="199" t="s">
        <v>233</v>
      </c>
      <c r="D209" s="199">
        <v>65034</v>
      </c>
      <c r="E209" s="200" t="s">
        <v>1279</v>
      </c>
      <c r="F209" s="109">
        <v>0</v>
      </c>
      <c r="G209" s="109">
        <v>1664</v>
      </c>
      <c r="H209" s="109">
        <f t="shared" si="3"/>
        <v>-1664</v>
      </c>
      <c r="I209" s="109">
        <v>0</v>
      </c>
    </row>
    <row r="210" spans="1:9">
      <c r="A210" s="199" t="s">
        <v>226</v>
      </c>
      <c r="B210" s="199" t="s">
        <v>168</v>
      </c>
      <c r="C210" s="199" t="s">
        <v>233</v>
      </c>
      <c r="D210" s="199">
        <v>65039</v>
      </c>
      <c r="E210" s="200" t="s">
        <v>1298</v>
      </c>
      <c r="F210" s="109">
        <v>117669</v>
      </c>
      <c r="G210" s="109">
        <v>115778</v>
      </c>
      <c r="H210" s="109">
        <f t="shared" si="3"/>
        <v>1891</v>
      </c>
      <c r="I210" s="109">
        <v>0</v>
      </c>
    </row>
    <row r="211" spans="1:9">
      <c r="A211" s="199" t="s">
        <v>226</v>
      </c>
      <c r="B211" s="199" t="s">
        <v>168</v>
      </c>
      <c r="C211" s="199" t="s">
        <v>233</v>
      </c>
      <c r="D211" s="199" t="s">
        <v>1187</v>
      </c>
      <c r="E211" s="200" t="s">
        <v>1215</v>
      </c>
      <c r="F211" s="109">
        <v>928057</v>
      </c>
      <c r="G211" s="109">
        <v>831471</v>
      </c>
      <c r="H211" s="109">
        <f t="shared" si="3"/>
        <v>96586</v>
      </c>
      <c r="I211" s="109">
        <v>50020</v>
      </c>
    </row>
    <row r="212" spans="1:9" ht="22.5">
      <c r="A212" s="221" t="s">
        <v>226</v>
      </c>
      <c r="B212" s="221" t="s">
        <v>168</v>
      </c>
      <c r="C212" s="221" t="s">
        <v>233</v>
      </c>
      <c r="D212" s="221">
        <v>65044</v>
      </c>
      <c r="E212" s="220" t="s">
        <v>1299</v>
      </c>
      <c r="F212" s="109">
        <v>24479</v>
      </c>
      <c r="G212" s="109">
        <v>0</v>
      </c>
      <c r="H212" s="109">
        <f t="shared" si="3"/>
        <v>24479</v>
      </c>
      <c r="I212" s="109">
        <v>0</v>
      </c>
    </row>
    <row r="213" spans="1:9">
      <c r="A213" s="199" t="s">
        <v>226</v>
      </c>
      <c r="B213" s="199" t="s">
        <v>168</v>
      </c>
      <c r="C213" s="199" t="s">
        <v>233</v>
      </c>
      <c r="D213" s="199" t="s">
        <v>1188</v>
      </c>
      <c r="E213" s="200" t="s">
        <v>1216</v>
      </c>
      <c r="F213" s="109">
        <v>100000</v>
      </c>
      <c r="G213" s="109">
        <v>127231</v>
      </c>
      <c r="H213" s="109">
        <f t="shared" si="3"/>
        <v>-27231</v>
      </c>
      <c r="I213" s="109">
        <v>97538</v>
      </c>
    </row>
    <row r="214" spans="1:9">
      <c r="A214" s="199" t="s">
        <v>226</v>
      </c>
      <c r="B214" s="199" t="s">
        <v>168</v>
      </c>
      <c r="C214" s="199" t="s">
        <v>233</v>
      </c>
      <c r="D214" s="199" t="s">
        <v>1189</v>
      </c>
      <c r="E214" s="200" t="s">
        <v>1217</v>
      </c>
      <c r="F214" s="109">
        <v>117054</v>
      </c>
      <c r="G214" s="109">
        <v>52909</v>
      </c>
      <c r="H214" s="109">
        <f t="shared" si="3"/>
        <v>64145</v>
      </c>
      <c r="I214" s="109">
        <v>798</v>
      </c>
    </row>
    <row r="215" spans="1:9">
      <c r="A215" s="199" t="s">
        <v>226</v>
      </c>
      <c r="B215" s="199" t="s">
        <v>168</v>
      </c>
      <c r="C215" s="199" t="s">
        <v>233</v>
      </c>
      <c r="D215" s="199">
        <v>65047</v>
      </c>
      <c r="E215" s="200" t="s">
        <v>1300</v>
      </c>
      <c r="F215" s="109">
        <v>30208</v>
      </c>
      <c r="G215" s="109">
        <v>12277</v>
      </c>
      <c r="H215" s="109">
        <f t="shared" si="3"/>
        <v>17931</v>
      </c>
      <c r="I215" s="109">
        <v>0</v>
      </c>
    </row>
    <row r="216" spans="1:9">
      <c r="A216" s="199" t="s">
        <v>226</v>
      </c>
      <c r="B216" s="199" t="s">
        <v>168</v>
      </c>
      <c r="C216" s="199" t="s">
        <v>233</v>
      </c>
      <c r="D216" s="199">
        <v>65048</v>
      </c>
      <c r="E216" s="200" t="s">
        <v>1301</v>
      </c>
      <c r="F216" s="109">
        <v>123420</v>
      </c>
      <c r="G216" s="109">
        <v>123420</v>
      </c>
      <c r="H216" s="109">
        <f t="shared" si="3"/>
        <v>0</v>
      </c>
      <c r="I216" s="109">
        <v>0</v>
      </c>
    </row>
    <row r="217" spans="1:9">
      <c r="A217" s="199" t="s">
        <v>226</v>
      </c>
      <c r="B217" s="199" t="s">
        <v>168</v>
      </c>
      <c r="C217" s="199" t="s">
        <v>233</v>
      </c>
      <c r="D217" s="199">
        <v>65049</v>
      </c>
      <c r="E217" s="200" t="s">
        <v>1302</v>
      </c>
      <c r="F217" s="109">
        <v>75240</v>
      </c>
      <c r="G217" s="109">
        <v>75240</v>
      </c>
      <c r="H217" s="109">
        <f t="shared" si="3"/>
        <v>0</v>
      </c>
      <c r="I217" s="109">
        <v>0</v>
      </c>
    </row>
    <row r="218" spans="1:9">
      <c r="A218" s="199" t="s">
        <v>226</v>
      </c>
      <c r="B218" s="199" t="s">
        <v>168</v>
      </c>
      <c r="C218" s="199" t="s">
        <v>233</v>
      </c>
      <c r="D218" s="199" t="s">
        <v>1190</v>
      </c>
      <c r="E218" s="200" t="s">
        <v>1218</v>
      </c>
      <c r="F218" s="109">
        <v>900</v>
      </c>
      <c r="G218" s="109">
        <v>29100</v>
      </c>
      <c r="H218" s="109">
        <f t="shared" si="3"/>
        <v>-28200</v>
      </c>
      <c r="I218" s="109">
        <v>19350</v>
      </c>
    </row>
    <row r="219" spans="1:9">
      <c r="A219" s="199" t="s">
        <v>226</v>
      </c>
      <c r="B219" s="199" t="s">
        <v>168</v>
      </c>
      <c r="C219" s="199" t="s">
        <v>233</v>
      </c>
      <c r="D219" s="199">
        <v>67045</v>
      </c>
      <c r="E219" s="200" t="s">
        <v>1303</v>
      </c>
      <c r="F219" s="109">
        <v>49371</v>
      </c>
      <c r="G219" s="109">
        <v>48261</v>
      </c>
      <c r="H219" s="109">
        <f t="shared" si="3"/>
        <v>1110</v>
      </c>
      <c r="I219" s="109">
        <v>0</v>
      </c>
    </row>
    <row r="220" spans="1:9">
      <c r="A220" s="199" t="s">
        <v>226</v>
      </c>
      <c r="B220" s="199" t="s">
        <v>168</v>
      </c>
      <c r="C220" s="199" t="s">
        <v>233</v>
      </c>
      <c r="D220" s="199">
        <v>67046</v>
      </c>
      <c r="E220" s="200" t="s">
        <v>1304</v>
      </c>
      <c r="F220" s="109">
        <v>14310</v>
      </c>
      <c r="G220" s="109">
        <v>3805</v>
      </c>
      <c r="H220" s="109">
        <f t="shared" si="3"/>
        <v>10505</v>
      </c>
      <c r="I220" s="109">
        <v>0</v>
      </c>
    </row>
    <row r="221" spans="1:9">
      <c r="A221" s="199" t="s">
        <v>226</v>
      </c>
      <c r="B221" s="199" t="s">
        <v>168</v>
      </c>
      <c r="C221" s="199" t="s">
        <v>233</v>
      </c>
      <c r="D221" s="199" t="s">
        <v>320</v>
      </c>
      <c r="E221" s="200" t="s">
        <v>529</v>
      </c>
      <c r="F221" s="109">
        <v>1223935</v>
      </c>
      <c r="G221" s="109">
        <v>834602</v>
      </c>
      <c r="H221" s="109">
        <f t="shared" si="3"/>
        <v>389333</v>
      </c>
      <c r="I221" s="109">
        <v>4113769</v>
      </c>
    </row>
    <row r="222" spans="1:9">
      <c r="A222" s="199" t="s">
        <v>226</v>
      </c>
      <c r="B222" s="199" t="s">
        <v>168</v>
      </c>
      <c r="C222" s="199" t="s">
        <v>233</v>
      </c>
      <c r="D222" s="199" t="s">
        <v>561</v>
      </c>
      <c r="E222" s="200" t="s">
        <v>562</v>
      </c>
      <c r="F222" s="109">
        <v>36000</v>
      </c>
      <c r="G222" s="109">
        <v>123281</v>
      </c>
      <c r="H222" s="109">
        <f t="shared" si="3"/>
        <v>-87281</v>
      </c>
      <c r="I222" s="109">
        <v>37933</v>
      </c>
    </row>
    <row r="223" spans="1:9">
      <c r="A223" s="199" t="s">
        <v>226</v>
      </c>
      <c r="B223" s="199" t="s">
        <v>168</v>
      </c>
      <c r="C223" s="199" t="s">
        <v>233</v>
      </c>
      <c r="D223" s="199" t="s">
        <v>714</v>
      </c>
      <c r="E223" s="200" t="s">
        <v>1094</v>
      </c>
      <c r="F223" s="109">
        <v>850990</v>
      </c>
      <c r="G223" s="109">
        <v>827460</v>
      </c>
      <c r="H223" s="109">
        <f t="shared" si="3"/>
        <v>23530</v>
      </c>
      <c r="I223" s="109">
        <v>761749</v>
      </c>
    </row>
    <row r="224" spans="1:9">
      <c r="A224" s="199" t="s">
        <v>226</v>
      </c>
      <c r="B224" s="199" t="s">
        <v>168</v>
      </c>
      <c r="C224" s="199" t="s">
        <v>233</v>
      </c>
      <c r="D224" s="199" t="s">
        <v>1095</v>
      </c>
      <c r="E224" s="200" t="s">
        <v>1096</v>
      </c>
      <c r="F224" s="109">
        <v>1085</v>
      </c>
      <c r="G224" s="109">
        <v>966</v>
      </c>
      <c r="H224" s="109">
        <f t="shared" si="3"/>
        <v>119</v>
      </c>
      <c r="I224" s="109">
        <v>14320</v>
      </c>
    </row>
    <row r="225" spans="1:9">
      <c r="A225" s="199" t="s">
        <v>226</v>
      </c>
      <c r="B225" s="199" t="s">
        <v>168</v>
      </c>
      <c r="C225" s="199" t="s">
        <v>233</v>
      </c>
      <c r="D225" s="199" t="s">
        <v>799</v>
      </c>
      <c r="E225" s="200" t="s">
        <v>800</v>
      </c>
      <c r="F225" s="109">
        <v>128741</v>
      </c>
      <c r="G225" s="109">
        <v>99938</v>
      </c>
      <c r="H225" s="109">
        <f t="shared" si="3"/>
        <v>28803</v>
      </c>
      <c r="I225" s="109">
        <v>64276</v>
      </c>
    </row>
    <row r="226" spans="1:9">
      <c r="A226" s="199" t="s">
        <v>226</v>
      </c>
      <c r="B226" s="199" t="s">
        <v>168</v>
      </c>
      <c r="C226" s="199" t="s">
        <v>233</v>
      </c>
      <c r="D226" s="199" t="s">
        <v>1097</v>
      </c>
      <c r="E226" s="200" t="s">
        <v>1098</v>
      </c>
      <c r="F226" s="109">
        <v>39661</v>
      </c>
      <c r="G226" s="109">
        <v>22593</v>
      </c>
      <c r="H226" s="109">
        <f t="shared" si="3"/>
        <v>17068</v>
      </c>
      <c r="I226" s="109">
        <v>29435</v>
      </c>
    </row>
    <row r="227" spans="1:9">
      <c r="A227" s="199" t="s">
        <v>226</v>
      </c>
      <c r="B227" s="199" t="s">
        <v>168</v>
      </c>
      <c r="C227" s="199" t="s">
        <v>233</v>
      </c>
      <c r="D227" s="199" t="s">
        <v>1099</v>
      </c>
      <c r="E227" s="200" t="s">
        <v>1100</v>
      </c>
      <c r="F227" s="109">
        <v>739552</v>
      </c>
      <c r="G227" s="109">
        <v>730988</v>
      </c>
      <c r="H227" s="109">
        <f t="shared" si="3"/>
        <v>8564</v>
      </c>
      <c r="I227" s="109">
        <v>0</v>
      </c>
    </row>
    <row r="228" spans="1:9">
      <c r="A228" s="199" t="s">
        <v>226</v>
      </c>
      <c r="B228" s="199" t="s">
        <v>168</v>
      </c>
      <c r="C228" s="199" t="s">
        <v>233</v>
      </c>
      <c r="D228" s="199" t="s">
        <v>1101</v>
      </c>
      <c r="E228" s="200" t="s">
        <v>1102</v>
      </c>
      <c r="F228" s="109">
        <v>756000</v>
      </c>
      <c r="G228" s="109">
        <v>756000</v>
      </c>
      <c r="H228" s="109">
        <f t="shared" si="3"/>
        <v>0</v>
      </c>
      <c r="I228" s="109">
        <v>770150</v>
      </c>
    </row>
    <row r="229" spans="1:9">
      <c r="A229" s="199" t="s">
        <v>226</v>
      </c>
      <c r="B229" s="199" t="s">
        <v>168</v>
      </c>
      <c r="C229" s="199" t="s">
        <v>233</v>
      </c>
      <c r="D229" s="199" t="s">
        <v>1103</v>
      </c>
      <c r="E229" s="200" t="s">
        <v>1104</v>
      </c>
      <c r="F229" s="109">
        <v>1714280</v>
      </c>
      <c r="G229" s="109">
        <v>1668840</v>
      </c>
      <c r="H229" s="109">
        <f t="shared" si="3"/>
        <v>45440</v>
      </c>
      <c r="I229" s="109">
        <v>0</v>
      </c>
    </row>
    <row r="230" spans="1:9">
      <c r="A230" s="199" t="s">
        <v>226</v>
      </c>
      <c r="B230" s="199" t="s">
        <v>168</v>
      </c>
      <c r="C230" s="199" t="s">
        <v>233</v>
      </c>
      <c r="D230" s="199" t="s">
        <v>321</v>
      </c>
      <c r="E230" s="200" t="s">
        <v>434</v>
      </c>
      <c r="F230" s="109">
        <v>1989501</v>
      </c>
      <c r="G230" s="109">
        <v>1987470</v>
      </c>
      <c r="H230" s="109">
        <f t="shared" si="3"/>
        <v>2031</v>
      </c>
      <c r="I230" s="109">
        <v>2132226</v>
      </c>
    </row>
    <row r="231" spans="1:9">
      <c r="A231" s="199" t="s">
        <v>226</v>
      </c>
      <c r="B231" s="199" t="s">
        <v>168</v>
      </c>
      <c r="C231" s="199" t="s">
        <v>233</v>
      </c>
      <c r="D231" s="199" t="s">
        <v>801</v>
      </c>
      <c r="E231" s="200" t="s">
        <v>802</v>
      </c>
      <c r="F231" s="109">
        <v>351786</v>
      </c>
      <c r="G231" s="109">
        <v>306575</v>
      </c>
      <c r="H231" s="109">
        <f t="shared" si="3"/>
        <v>45211</v>
      </c>
      <c r="I231" s="109">
        <v>87495</v>
      </c>
    </row>
    <row r="232" spans="1:9">
      <c r="A232" s="199" t="s">
        <v>226</v>
      </c>
      <c r="B232" s="199" t="s">
        <v>168</v>
      </c>
      <c r="C232" s="199" t="s">
        <v>233</v>
      </c>
      <c r="D232" s="199" t="s">
        <v>1105</v>
      </c>
      <c r="E232" s="200" t="s">
        <v>1106</v>
      </c>
      <c r="F232" s="109">
        <v>338529</v>
      </c>
      <c r="G232" s="109">
        <v>262615</v>
      </c>
      <c r="H232" s="109">
        <f t="shared" si="3"/>
        <v>75914</v>
      </c>
      <c r="I232" s="109">
        <v>454170</v>
      </c>
    </row>
    <row r="233" spans="1:9">
      <c r="A233" s="199" t="s">
        <v>226</v>
      </c>
      <c r="B233" s="199" t="s">
        <v>168</v>
      </c>
      <c r="C233" s="199" t="s">
        <v>233</v>
      </c>
      <c r="D233" s="199">
        <v>68035</v>
      </c>
      <c r="E233" s="200" t="s">
        <v>1305</v>
      </c>
      <c r="F233" s="109">
        <v>204591</v>
      </c>
      <c r="G233" s="109">
        <v>63088</v>
      </c>
      <c r="H233" s="109">
        <f t="shared" si="3"/>
        <v>141503</v>
      </c>
      <c r="I233" s="109">
        <v>0</v>
      </c>
    </row>
    <row r="234" spans="1:9">
      <c r="A234" s="199" t="s">
        <v>226</v>
      </c>
      <c r="B234" s="199" t="s">
        <v>168</v>
      </c>
      <c r="C234" s="199" t="s">
        <v>233</v>
      </c>
      <c r="D234" s="199">
        <v>68036</v>
      </c>
      <c r="E234" s="200" t="s">
        <v>1306</v>
      </c>
      <c r="F234" s="109">
        <v>27228</v>
      </c>
      <c r="G234" s="109">
        <v>24993</v>
      </c>
      <c r="H234" s="109">
        <f t="shared" si="3"/>
        <v>2235</v>
      </c>
      <c r="I234" s="109">
        <v>0</v>
      </c>
    </row>
    <row r="235" spans="1:9">
      <c r="A235" s="199" t="s">
        <v>226</v>
      </c>
      <c r="B235" s="199" t="s">
        <v>168</v>
      </c>
      <c r="C235" s="199" t="s">
        <v>233</v>
      </c>
      <c r="D235" s="199" t="s">
        <v>803</v>
      </c>
      <c r="E235" s="200" t="s">
        <v>804</v>
      </c>
      <c r="F235" s="109">
        <v>31664</v>
      </c>
      <c r="G235" s="109">
        <v>30138</v>
      </c>
      <c r="H235" s="109">
        <f t="shared" si="3"/>
        <v>1526</v>
      </c>
      <c r="I235" s="109">
        <v>27041</v>
      </c>
    </row>
    <row r="236" spans="1:9">
      <c r="A236" s="199" t="s">
        <v>226</v>
      </c>
      <c r="B236" s="199" t="s">
        <v>168</v>
      </c>
      <c r="C236" s="199" t="s">
        <v>233</v>
      </c>
      <c r="D236" s="199" t="s">
        <v>322</v>
      </c>
      <c r="E236" s="200" t="s">
        <v>435</v>
      </c>
      <c r="F236" s="109">
        <v>1437640</v>
      </c>
      <c r="G236" s="109">
        <v>1145898</v>
      </c>
      <c r="H236" s="109">
        <f t="shared" si="3"/>
        <v>291742</v>
      </c>
      <c r="I236" s="109">
        <v>1273603</v>
      </c>
    </row>
    <row r="237" spans="1:9">
      <c r="A237" s="199" t="s">
        <v>226</v>
      </c>
      <c r="B237" s="199" t="s">
        <v>168</v>
      </c>
      <c r="C237" s="199" t="s">
        <v>233</v>
      </c>
      <c r="D237" s="199" t="s">
        <v>1191</v>
      </c>
      <c r="E237" s="200" t="s">
        <v>1219</v>
      </c>
      <c r="F237" s="109">
        <v>2000</v>
      </c>
      <c r="G237" s="109">
        <v>7750</v>
      </c>
      <c r="H237" s="109">
        <f t="shared" si="3"/>
        <v>-5750</v>
      </c>
      <c r="I237" s="109">
        <v>11500</v>
      </c>
    </row>
    <row r="238" spans="1:9">
      <c r="A238" s="199" t="s">
        <v>226</v>
      </c>
      <c r="B238" s="199" t="s">
        <v>168</v>
      </c>
      <c r="C238" s="199" t="s">
        <v>233</v>
      </c>
      <c r="D238" s="199">
        <v>73062</v>
      </c>
      <c r="E238" s="200" t="s">
        <v>1276</v>
      </c>
      <c r="F238" s="109">
        <v>314633</v>
      </c>
      <c r="G238" s="109">
        <v>359633</v>
      </c>
      <c r="H238" s="109">
        <f t="shared" si="3"/>
        <v>-45000</v>
      </c>
      <c r="I238" s="109">
        <v>0</v>
      </c>
    </row>
    <row r="239" spans="1:9">
      <c r="A239" s="199" t="s">
        <v>226</v>
      </c>
      <c r="B239" s="199" t="s">
        <v>168</v>
      </c>
      <c r="C239" s="199" t="s">
        <v>233</v>
      </c>
      <c r="D239" s="199" t="s">
        <v>1107</v>
      </c>
      <c r="E239" s="200" t="s">
        <v>1220</v>
      </c>
      <c r="F239" s="109">
        <v>7756738</v>
      </c>
      <c r="G239" s="109">
        <v>7526553</v>
      </c>
      <c r="H239" s="109">
        <f t="shared" si="3"/>
        <v>230185</v>
      </c>
      <c r="I239" s="109">
        <v>4922294</v>
      </c>
    </row>
    <row r="240" spans="1:9">
      <c r="A240" s="199" t="s">
        <v>226</v>
      </c>
      <c r="B240" s="199" t="s">
        <v>168</v>
      </c>
      <c r="C240" s="199" t="s">
        <v>233</v>
      </c>
      <c r="D240" s="199" t="s">
        <v>1108</v>
      </c>
      <c r="E240" s="200" t="s">
        <v>1109</v>
      </c>
      <c r="F240" s="109">
        <v>38564</v>
      </c>
      <c r="G240" s="109">
        <v>13659</v>
      </c>
      <c r="H240" s="109">
        <f t="shared" si="3"/>
        <v>24905</v>
      </c>
      <c r="I240" s="109">
        <v>9107</v>
      </c>
    </row>
    <row r="241" spans="1:9">
      <c r="A241" s="199" t="s">
        <v>226</v>
      </c>
      <c r="B241" s="199" t="s">
        <v>168</v>
      </c>
      <c r="C241" s="199" t="s">
        <v>233</v>
      </c>
      <c r="D241" s="199" t="s">
        <v>1110</v>
      </c>
      <c r="E241" s="200" t="s">
        <v>1111</v>
      </c>
      <c r="F241" s="109">
        <v>150171</v>
      </c>
      <c r="G241" s="109">
        <v>72892</v>
      </c>
      <c r="H241" s="109">
        <f t="shared" si="3"/>
        <v>77279</v>
      </c>
      <c r="I241" s="109">
        <v>181700</v>
      </c>
    </row>
    <row r="242" spans="1:9">
      <c r="A242" s="199" t="s">
        <v>226</v>
      </c>
      <c r="B242" s="199" t="s">
        <v>168</v>
      </c>
      <c r="C242" s="199" t="s">
        <v>233</v>
      </c>
      <c r="D242" s="199" t="s">
        <v>1112</v>
      </c>
      <c r="E242" s="200" t="s">
        <v>1113</v>
      </c>
      <c r="F242" s="109">
        <v>2189222</v>
      </c>
      <c r="G242" s="109">
        <v>1180640</v>
      </c>
      <c r="H242" s="109">
        <f t="shared" si="3"/>
        <v>1008582</v>
      </c>
      <c r="I242" s="109">
        <v>0</v>
      </c>
    </row>
    <row r="243" spans="1:9">
      <c r="A243" s="199" t="s">
        <v>226</v>
      </c>
      <c r="B243" s="199" t="s">
        <v>168</v>
      </c>
      <c r="C243" s="199" t="s">
        <v>233</v>
      </c>
      <c r="D243" s="199" t="s">
        <v>1114</v>
      </c>
      <c r="E243" s="200" t="s">
        <v>1115</v>
      </c>
      <c r="F243" s="109">
        <v>2746840</v>
      </c>
      <c r="G243" s="109">
        <v>2474427</v>
      </c>
      <c r="H243" s="109">
        <f t="shared" si="3"/>
        <v>272413</v>
      </c>
      <c r="I243" s="109">
        <v>2090118</v>
      </c>
    </row>
    <row r="244" spans="1:9">
      <c r="A244" s="199" t="s">
        <v>226</v>
      </c>
      <c r="B244" s="199" t="s">
        <v>168</v>
      </c>
      <c r="C244" s="199" t="s">
        <v>233</v>
      </c>
      <c r="D244" s="199" t="s">
        <v>1116</v>
      </c>
      <c r="E244" s="200" t="s">
        <v>1117</v>
      </c>
      <c r="F244" s="109">
        <v>1045160</v>
      </c>
      <c r="G244" s="109">
        <v>1079027</v>
      </c>
      <c r="H244" s="109">
        <f t="shared" si="3"/>
        <v>-33867</v>
      </c>
      <c r="I244" s="109">
        <v>923271</v>
      </c>
    </row>
    <row r="245" spans="1:9">
      <c r="A245" s="199" t="s">
        <v>226</v>
      </c>
      <c r="B245" s="199" t="s">
        <v>168</v>
      </c>
      <c r="C245" s="199" t="s">
        <v>233</v>
      </c>
      <c r="D245" s="199" t="s">
        <v>1192</v>
      </c>
      <c r="E245" s="200" t="s">
        <v>1221</v>
      </c>
      <c r="F245" s="109">
        <v>39118</v>
      </c>
      <c r="G245" s="109">
        <v>17785</v>
      </c>
      <c r="H245" s="109">
        <f t="shared" si="3"/>
        <v>21333</v>
      </c>
      <c r="I245" s="109">
        <v>12445</v>
      </c>
    </row>
    <row r="246" spans="1:9">
      <c r="A246" s="199" t="s">
        <v>226</v>
      </c>
      <c r="B246" s="199" t="s">
        <v>168</v>
      </c>
      <c r="C246" s="199" t="s">
        <v>233</v>
      </c>
      <c r="D246" s="199" t="s">
        <v>323</v>
      </c>
      <c r="E246" s="200" t="s">
        <v>139</v>
      </c>
      <c r="F246" s="109">
        <v>282859</v>
      </c>
      <c r="G246" s="109">
        <v>282848</v>
      </c>
      <c r="H246" s="109">
        <f t="shared" si="3"/>
        <v>11</v>
      </c>
      <c r="I246" s="109">
        <v>337853</v>
      </c>
    </row>
    <row r="247" spans="1:9">
      <c r="A247" s="199" t="s">
        <v>226</v>
      </c>
      <c r="B247" s="199" t="s">
        <v>168</v>
      </c>
      <c r="C247" s="199" t="s">
        <v>233</v>
      </c>
      <c r="D247" s="199" t="s">
        <v>324</v>
      </c>
      <c r="E247" s="200" t="s">
        <v>140</v>
      </c>
      <c r="F247" s="109">
        <v>15717500</v>
      </c>
      <c r="G247" s="109">
        <v>14601768</v>
      </c>
      <c r="H247" s="109">
        <f t="shared" si="3"/>
        <v>1115732</v>
      </c>
      <c r="I247" s="109">
        <v>14534022</v>
      </c>
    </row>
    <row r="248" spans="1:9">
      <c r="A248" s="199" t="s">
        <v>226</v>
      </c>
      <c r="B248" s="199" t="s">
        <v>168</v>
      </c>
      <c r="C248" s="199" t="s">
        <v>233</v>
      </c>
      <c r="D248" s="199" t="s">
        <v>805</v>
      </c>
      <c r="E248" s="200" t="s">
        <v>1118</v>
      </c>
      <c r="F248" s="109">
        <v>5356319</v>
      </c>
      <c r="G248" s="109">
        <v>5101555</v>
      </c>
      <c r="H248" s="109">
        <f t="shared" si="3"/>
        <v>254764</v>
      </c>
      <c r="I248" s="109">
        <v>5299242</v>
      </c>
    </row>
    <row r="249" spans="1:9">
      <c r="A249" s="199" t="s">
        <v>226</v>
      </c>
      <c r="B249" s="199" t="s">
        <v>168</v>
      </c>
      <c r="C249" s="199" t="s">
        <v>233</v>
      </c>
      <c r="D249" s="199" t="s">
        <v>715</v>
      </c>
      <c r="E249" s="200" t="s">
        <v>716</v>
      </c>
      <c r="F249" s="109">
        <v>753347</v>
      </c>
      <c r="G249" s="109">
        <v>665693</v>
      </c>
      <c r="H249" s="109">
        <f t="shared" si="3"/>
        <v>87654</v>
      </c>
      <c r="I249" s="109">
        <v>1513686</v>
      </c>
    </row>
    <row r="250" spans="1:9">
      <c r="A250" s="199" t="s">
        <v>226</v>
      </c>
      <c r="B250" s="199" t="s">
        <v>168</v>
      </c>
      <c r="C250" s="199" t="s">
        <v>233</v>
      </c>
      <c r="D250" s="199" t="s">
        <v>806</v>
      </c>
      <c r="E250" s="200" t="s">
        <v>807</v>
      </c>
      <c r="F250" s="109">
        <v>3248607</v>
      </c>
      <c r="G250" s="109">
        <v>3305034</v>
      </c>
      <c r="H250" s="109">
        <f t="shared" si="3"/>
        <v>-56427</v>
      </c>
      <c r="I250" s="109">
        <v>3164130</v>
      </c>
    </row>
    <row r="251" spans="1:9">
      <c r="A251" s="199" t="s">
        <v>226</v>
      </c>
      <c r="B251" s="199" t="s">
        <v>168</v>
      </c>
      <c r="C251" s="199" t="s">
        <v>233</v>
      </c>
      <c r="D251" s="199" t="s">
        <v>325</v>
      </c>
      <c r="E251" s="200" t="s">
        <v>751</v>
      </c>
      <c r="F251" s="109">
        <v>0</v>
      </c>
      <c r="G251" s="109">
        <v>22</v>
      </c>
      <c r="H251" s="109">
        <f t="shared" si="3"/>
        <v>-22</v>
      </c>
      <c r="I251" s="109">
        <v>844</v>
      </c>
    </row>
    <row r="252" spans="1:9">
      <c r="A252" s="199" t="s">
        <v>226</v>
      </c>
      <c r="B252" s="199" t="s">
        <v>168</v>
      </c>
      <c r="C252" s="199" t="s">
        <v>233</v>
      </c>
      <c r="D252" s="199" t="s">
        <v>326</v>
      </c>
      <c r="E252" s="200" t="s">
        <v>808</v>
      </c>
      <c r="F252" s="109">
        <v>6233800</v>
      </c>
      <c r="G252" s="109">
        <v>5720570</v>
      </c>
      <c r="H252" s="109">
        <f t="shared" si="3"/>
        <v>513230</v>
      </c>
      <c r="I252" s="109">
        <v>11152582</v>
      </c>
    </row>
    <row r="253" spans="1:9">
      <c r="A253" s="199" t="s">
        <v>226</v>
      </c>
      <c r="B253" s="199" t="s">
        <v>174</v>
      </c>
      <c r="C253" s="199" t="s">
        <v>165</v>
      </c>
      <c r="D253" s="199" t="s">
        <v>327</v>
      </c>
      <c r="E253" s="200" t="s">
        <v>436</v>
      </c>
      <c r="F253" s="109">
        <v>290688</v>
      </c>
      <c r="G253" s="109">
        <v>352464</v>
      </c>
      <c r="H253" s="109">
        <f t="shared" si="3"/>
        <v>-61776</v>
      </c>
      <c r="I253" s="109">
        <v>413534</v>
      </c>
    </row>
    <row r="254" spans="1:9">
      <c r="A254" s="199" t="s">
        <v>226</v>
      </c>
      <c r="B254" s="199" t="s">
        <v>174</v>
      </c>
      <c r="C254" s="199" t="s">
        <v>165</v>
      </c>
      <c r="D254" s="199">
        <v>75014</v>
      </c>
      <c r="E254" s="200" t="s">
        <v>1307</v>
      </c>
      <c r="F254" s="109">
        <v>49070</v>
      </c>
      <c r="G254" s="109">
        <v>49070</v>
      </c>
      <c r="H254" s="109">
        <f t="shared" si="3"/>
        <v>0</v>
      </c>
      <c r="I254" s="109">
        <v>0</v>
      </c>
    </row>
    <row r="255" spans="1:9">
      <c r="A255" s="199" t="s">
        <v>226</v>
      </c>
      <c r="B255" s="199" t="s">
        <v>174</v>
      </c>
      <c r="C255" s="199" t="s">
        <v>165</v>
      </c>
      <c r="D255" s="199" t="s">
        <v>328</v>
      </c>
      <c r="E255" s="200" t="s">
        <v>141</v>
      </c>
      <c r="F255" s="109">
        <v>134414</v>
      </c>
      <c r="G255" s="109">
        <v>140122</v>
      </c>
      <c r="H255" s="109">
        <f t="shared" si="3"/>
        <v>-5708</v>
      </c>
      <c r="I255" s="109">
        <v>108100</v>
      </c>
    </row>
    <row r="256" spans="1:9">
      <c r="A256" s="199" t="s">
        <v>226</v>
      </c>
      <c r="B256" s="199" t="s">
        <v>174</v>
      </c>
      <c r="C256" s="199" t="s">
        <v>168</v>
      </c>
      <c r="D256" s="199" t="s">
        <v>329</v>
      </c>
      <c r="E256" s="200" t="s">
        <v>142</v>
      </c>
      <c r="F256" s="109">
        <v>521041</v>
      </c>
      <c r="G256" s="109">
        <v>765789</v>
      </c>
      <c r="H256" s="109">
        <f t="shared" si="3"/>
        <v>-244748</v>
      </c>
      <c r="I256" s="109">
        <v>617261</v>
      </c>
    </row>
    <row r="257" spans="1:9">
      <c r="A257" s="199" t="s">
        <v>226</v>
      </c>
      <c r="B257" s="199" t="s">
        <v>174</v>
      </c>
      <c r="C257" s="199" t="s">
        <v>168</v>
      </c>
      <c r="D257" s="199" t="s">
        <v>330</v>
      </c>
      <c r="E257" s="200" t="s">
        <v>143</v>
      </c>
      <c r="F257" s="109">
        <v>4064287</v>
      </c>
      <c r="G257" s="109">
        <v>4876639</v>
      </c>
      <c r="H257" s="109">
        <f t="shared" si="3"/>
        <v>-812352</v>
      </c>
      <c r="I257" s="109">
        <v>4679731</v>
      </c>
    </row>
    <row r="258" spans="1:9">
      <c r="A258" s="199" t="s">
        <v>226</v>
      </c>
      <c r="B258" s="199" t="s">
        <v>174</v>
      </c>
      <c r="C258" s="199" t="s">
        <v>168</v>
      </c>
      <c r="D258" s="199" t="s">
        <v>331</v>
      </c>
      <c r="E258" s="200" t="s">
        <v>809</v>
      </c>
      <c r="F258" s="109">
        <v>45254</v>
      </c>
      <c r="G258" s="109">
        <v>65228</v>
      </c>
      <c r="H258" s="109">
        <f t="shared" si="3"/>
        <v>-19974</v>
      </c>
      <c r="I258" s="109">
        <v>61386</v>
      </c>
    </row>
    <row r="259" spans="1:9">
      <c r="A259" s="199" t="s">
        <v>226</v>
      </c>
      <c r="B259" s="199" t="s">
        <v>174</v>
      </c>
      <c r="C259" s="199" t="s">
        <v>168</v>
      </c>
      <c r="D259" s="199" t="s">
        <v>332</v>
      </c>
      <c r="E259" s="200" t="s">
        <v>810</v>
      </c>
      <c r="F259" s="109">
        <v>2160000</v>
      </c>
      <c r="G259" s="109">
        <v>1998850</v>
      </c>
      <c r="H259" s="109">
        <f t="shared" si="3"/>
        <v>161150</v>
      </c>
      <c r="I259" s="109">
        <v>1624492</v>
      </c>
    </row>
    <row r="260" spans="1:9">
      <c r="A260" s="199" t="s">
        <v>226</v>
      </c>
      <c r="B260" s="199" t="s">
        <v>174</v>
      </c>
      <c r="C260" s="199" t="s">
        <v>168</v>
      </c>
      <c r="D260" s="199" t="s">
        <v>333</v>
      </c>
      <c r="E260" s="200" t="s">
        <v>811</v>
      </c>
      <c r="F260" s="109">
        <v>213970</v>
      </c>
      <c r="G260" s="109">
        <v>901720</v>
      </c>
      <c r="H260" s="109">
        <f t="shared" si="3"/>
        <v>-687750</v>
      </c>
      <c r="I260" s="109">
        <v>480644</v>
      </c>
    </row>
    <row r="261" spans="1:9">
      <c r="A261" s="199" t="s">
        <v>226</v>
      </c>
      <c r="B261" s="199" t="s">
        <v>174</v>
      </c>
      <c r="C261" s="199" t="s">
        <v>168</v>
      </c>
      <c r="D261" s="199" t="s">
        <v>334</v>
      </c>
      <c r="E261" s="200" t="s">
        <v>144</v>
      </c>
      <c r="F261" s="109">
        <v>20615</v>
      </c>
      <c r="G261" s="109">
        <v>0</v>
      </c>
      <c r="H261" s="109">
        <f t="shared" si="3"/>
        <v>20615</v>
      </c>
      <c r="I261" s="109">
        <v>23224</v>
      </c>
    </row>
    <row r="262" spans="1:9">
      <c r="A262" s="199" t="s">
        <v>226</v>
      </c>
      <c r="B262" s="199" t="s">
        <v>174</v>
      </c>
      <c r="C262" s="199" t="s">
        <v>174</v>
      </c>
      <c r="D262" s="199" t="s">
        <v>335</v>
      </c>
      <c r="E262" s="200" t="s">
        <v>437</v>
      </c>
      <c r="F262" s="109">
        <v>1784000</v>
      </c>
      <c r="G262" s="109">
        <v>2477381</v>
      </c>
      <c r="H262" s="109">
        <f t="shared" ref="H262:H325" si="4">F262-G262</f>
        <v>-693381</v>
      </c>
      <c r="I262" s="109">
        <v>2271834</v>
      </c>
    </row>
    <row r="263" spans="1:9">
      <c r="A263" s="199" t="s">
        <v>226</v>
      </c>
      <c r="B263" s="199" t="s">
        <v>174</v>
      </c>
      <c r="C263" s="199" t="s">
        <v>174</v>
      </c>
      <c r="D263" s="199" t="s">
        <v>511</v>
      </c>
      <c r="E263" s="200" t="s">
        <v>512</v>
      </c>
      <c r="F263" s="109">
        <v>1624910</v>
      </c>
      <c r="G263" s="109">
        <v>1397958</v>
      </c>
      <c r="H263" s="109">
        <f t="shared" si="4"/>
        <v>226952</v>
      </c>
      <c r="I263" s="109">
        <v>1463853</v>
      </c>
    </row>
    <row r="264" spans="1:9">
      <c r="A264" s="199" t="s">
        <v>226</v>
      </c>
      <c r="B264" s="199" t="s">
        <v>174</v>
      </c>
      <c r="C264" s="199" t="s">
        <v>174</v>
      </c>
      <c r="D264" s="199" t="s">
        <v>336</v>
      </c>
      <c r="E264" s="200" t="s">
        <v>438</v>
      </c>
      <c r="F264" s="109">
        <v>834886</v>
      </c>
      <c r="G264" s="109">
        <v>1316400</v>
      </c>
      <c r="H264" s="109">
        <f t="shared" si="4"/>
        <v>-481514</v>
      </c>
      <c r="I264" s="109">
        <v>1110575</v>
      </c>
    </row>
    <row r="265" spans="1:9">
      <c r="A265" s="199" t="s">
        <v>226</v>
      </c>
      <c r="B265" s="199" t="s">
        <v>174</v>
      </c>
      <c r="C265" s="199" t="s">
        <v>174</v>
      </c>
      <c r="D265" s="199" t="s">
        <v>513</v>
      </c>
      <c r="E265" s="200" t="s">
        <v>514</v>
      </c>
      <c r="F265" s="109">
        <v>28853</v>
      </c>
      <c r="G265" s="109">
        <v>18235</v>
      </c>
      <c r="H265" s="109">
        <f t="shared" si="4"/>
        <v>10618</v>
      </c>
      <c r="I265" s="109">
        <v>3565</v>
      </c>
    </row>
    <row r="266" spans="1:9">
      <c r="A266" s="199" t="s">
        <v>226</v>
      </c>
      <c r="B266" s="199" t="s">
        <v>174</v>
      </c>
      <c r="C266" s="199" t="s">
        <v>174</v>
      </c>
      <c r="D266" s="199">
        <v>75043</v>
      </c>
      <c r="E266" s="200" t="s">
        <v>1308</v>
      </c>
      <c r="F266" s="109">
        <v>49271</v>
      </c>
      <c r="G266" s="109">
        <v>49271</v>
      </c>
      <c r="H266" s="109">
        <f t="shared" si="4"/>
        <v>0</v>
      </c>
      <c r="I266" s="109">
        <v>0</v>
      </c>
    </row>
    <row r="267" spans="1:9">
      <c r="A267" s="199" t="s">
        <v>226</v>
      </c>
      <c r="B267" s="199" t="s">
        <v>174</v>
      </c>
      <c r="C267" s="199" t="s">
        <v>174</v>
      </c>
      <c r="D267" s="199" t="s">
        <v>337</v>
      </c>
      <c r="E267" s="200" t="s">
        <v>812</v>
      </c>
      <c r="F267" s="109">
        <v>863989</v>
      </c>
      <c r="G267" s="109">
        <v>1287829</v>
      </c>
      <c r="H267" s="109">
        <f t="shared" si="4"/>
        <v>-423840</v>
      </c>
      <c r="I267" s="109">
        <v>1089158</v>
      </c>
    </row>
    <row r="268" spans="1:9">
      <c r="A268" s="199" t="s">
        <v>226</v>
      </c>
      <c r="B268" s="199" t="s">
        <v>174</v>
      </c>
      <c r="C268" s="199" t="s">
        <v>174</v>
      </c>
      <c r="D268" s="199" t="s">
        <v>813</v>
      </c>
      <c r="E268" s="200" t="s">
        <v>814</v>
      </c>
      <c r="F268" s="109">
        <v>13374</v>
      </c>
      <c r="G268" s="109">
        <v>4738</v>
      </c>
      <c r="H268" s="109">
        <f t="shared" si="4"/>
        <v>8636</v>
      </c>
      <c r="I268" s="109">
        <v>9574</v>
      </c>
    </row>
    <row r="269" spans="1:9" hidden="1">
      <c r="A269" s="199" t="s">
        <v>226</v>
      </c>
      <c r="B269" s="199" t="s">
        <v>174</v>
      </c>
      <c r="C269" s="199" t="s">
        <v>174</v>
      </c>
      <c r="D269" s="199" t="s">
        <v>338</v>
      </c>
      <c r="E269" s="200" t="s">
        <v>1119</v>
      </c>
      <c r="F269" s="109">
        <v>0</v>
      </c>
      <c r="G269" s="109">
        <v>0</v>
      </c>
      <c r="H269" s="109">
        <f t="shared" si="4"/>
        <v>0</v>
      </c>
      <c r="I269" s="109">
        <v>0</v>
      </c>
    </row>
    <row r="270" spans="1:9">
      <c r="A270" s="199" t="s">
        <v>226</v>
      </c>
      <c r="B270" s="199" t="s">
        <v>174</v>
      </c>
      <c r="C270" s="199" t="s">
        <v>174</v>
      </c>
      <c r="D270" s="199" t="s">
        <v>339</v>
      </c>
      <c r="E270" s="200" t="s">
        <v>750</v>
      </c>
      <c r="F270" s="109">
        <v>493228</v>
      </c>
      <c r="G270" s="109">
        <v>522907</v>
      </c>
      <c r="H270" s="109">
        <f t="shared" si="4"/>
        <v>-29679</v>
      </c>
      <c r="I270" s="109">
        <v>913746</v>
      </c>
    </row>
    <row r="271" spans="1:9">
      <c r="A271" s="199" t="s">
        <v>226</v>
      </c>
      <c r="B271" s="199" t="s">
        <v>174</v>
      </c>
      <c r="C271" s="199" t="s">
        <v>174</v>
      </c>
      <c r="D271" s="199" t="s">
        <v>805</v>
      </c>
      <c r="E271" s="200" t="s">
        <v>1118</v>
      </c>
      <c r="F271" s="109">
        <v>2409</v>
      </c>
      <c r="G271" s="109">
        <v>2409</v>
      </c>
      <c r="H271" s="109">
        <f t="shared" si="4"/>
        <v>0</v>
      </c>
      <c r="I271" s="109">
        <v>718</v>
      </c>
    </row>
    <row r="272" spans="1:9">
      <c r="A272" s="199" t="s">
        <v>226</v>
      </c>
      <c r="B272" s="199" t="s">
        <v>174</v>
      </c>
      <c r="C272" s="199" t="s">
        <v>174</v>
      </c>
      <c r="D272" s="199" t="s">
        <v>1120</v>
      </c>
      <c r="E272" s="200" t="s">
        <v>1121</v>
      </c>
      <c r="F272" s="109">
        <v>0</v>
      </c>
      <c r="G272" s="109">
        <v>90543</v>
      </c>
      <c r="H272" s="109">
        <f t="shared" si="4"/>
        <v>-90543</v>
      </c>
      <c r="I272" s="109">
        <v>88032</v>
      </c>
    </row>
    <row r="273" spans="1:9">
      <c r="A273" s="199" t="s">
        <v>226</v>
      </c>
      <c r="B273" s="199" t="s">
        <v>174</v>
      </c>
      <c r="C273" s="199" t="s">
        <v>174</v>
      </c>
      <c r="D273" s="199" t="s">
        <v>340</v>
      </c>
      <c r="E273" s="200" t="s">
        <v>439</v>
      </c>
      <c r="F273" s="109">
        <v>0</v>
      </c>
      <c r="G273" s="109">
        <v>1113</v>
      </c>
      <c r="H273" s="109">
        <f t="shared" si="4"/>
        <v>-1113</v>
      </c>
      <c r="I273" s="109">
        <v>87</v>
      </c>
    </row>
    <row r="274" spans="1:9">
      <c r="A274" s="199" t="s">
        <v>226</v>
      </c>
      <c r="B274" s="199" t="s">
        <v>174</v>
      </c>
      <c r="C274" s="199" t="s">
        <v>174</v>
      </c>
      <c r="D274" s="199" t="s">
        <v>1122</v>
      </c>
      <c r="E274" s="200" t="s">
        <v>1123</v>
      </c>
      <c r="F274" s="109">
        <v>1550</v>
      </c>
      <c r="G274" s="109">
        <v>719</v>
      </c>
      <c r="H274" s="109">
        <f t="shared" si="4"/>
        <v>831</v>
      </c>
      <c r="I274" s="109">
        <v>11616</v>
      </c>
    </row>
    <row r="275" spans="1:9">
      <c r="A275" s="199" t="s">
        <v>226</v>
      </c>
      <c r="B275" s="199" t="s">
        <v>174</v>
      </c>
      <c r="C275" s="199" t="s">
        <v>174</v>
      </c>
      <c r="D275" s="199" t="s">
        <v>1124</v>
      </c>
      <c r="E275" s="200" t="s">
        <v>1125</v>
      </c>
      <c r="F275" s="109">
        <v>12521</v>
      </c>
      <c r="G275" s="109">
        <v>12201</v>
      </c>
      <c r="H275" s="109">
        <f t="shared" si="4"/>
        <v>320</v>
      </c>
      <c r="I275" s="109">
        <v>77865</v>
      </c>
    </row>
    <row r="276" spans="1:9">
      <c r="A276" s="199" t="s">
        <v>226</v>
      </c>
      <c r="B276" s="199" t="s">
        <v>174</v>
      </c>
      <c r="C276" s="199" t="s">
        <v>174</v>
      </c>
      <c r="D276" s="199" t="s">
        <v>1126</v>
      </c>
      <c r="E276" s="200" t="s">
        <v>1127</v>
      </c>
      <c r="F276" s="109">
        <v>262463</v>
      </c>
      <c r="G276" s="109">
        <v>414296</v>
      </c>
      <c r="H276" s="109">
        <f t="shared" si="4"/>
        <v>-151833</v>
      </c>
      <c r="I276" s="109">
        <v>408910</v>
      </c>
    </row>
    <row r="277" spans="1:9">
      <c r="A277" s="199" t="s">
        <v>226</v>
      </c>
      <c r="B277" s="199" t="s">
        <v>174</v>
      </c>
      <c r="C277" s="199" t="s">
        <v>174</v>
      </c>
      <c r="D277" s="199" t="s">
        <v>1128</v>
      </c>
      <c r="E277" s="200" t="s">
        <v>1129</v>
      </c>
      <c r="F277" s="109">
        <v>215000</v>
      </c>
      <c r="G277" s="109">
        <v>168008</v>
      </c>
      <c r="H277" s="109">
        <f t="shared" si="4"/>
        <v>46992</v>
      </c>
      <c r="I277" s="109">
        <v>172981</v>
      </c>
    </row>
    <row r="278" spans="1:9">
      <c r="A278" s="199" t="s">
        <v>226</v>
      </c>
      <c r="B278" s="199" t="s">
        <v>174</v>
      </c>
      <c r="C278" s="199" t="s">
        <v>174</v>
      </c>
      <c r="D278" s="199" t="s">
        <v>1130</v>
      </c>
      <c r="E278" s="200" t="s">
        <v>1131</v>
      </c>
      <c r="F278" s="109">
        <v>401504</v>
      </c>
      <c r="G278" s="109">
        <v>397976</v>
      </c>
      <c r="H278" s="109">
        <f t="shared" si="4"/>
        <v>3528</v>
      </c>
      <c r="I278" s="109">
        <v>417929</v>
      </c>
    </row>
    <row r="279" spans="1:9">
      <c r="A279" s="199" t="s">
        <v>226</v>
      </c>
      <c r="B279" s="199" t="s">
        <v>174</v>
      </c>
      <c r="C279" s="199" t="s">
        <v>174</v>
      </c>
      <c r="D279" s="199" t="s">
        <v>341</v>
      </c>
      <c r="E279" s="200" t="s">
        <v>440</v>
      </c>
      <c r="F279" s="109">
        <v>200000</v>
      </c>
      <c r="G279" s="109">
        <v>1376910</v>
      </c>
      <c r="H279" s="109">
        <f t="shared" si="4"/>
        <v>-1176910</v>
      </c>
      <c r="I279" s="109">
        <v>965590</v>
      </c>
    </row>
    <row r="280" spans="1:9">
      <c r="A280" s="199" t="s">
        <v>226</v>
      </c>
      <c r="B280" s="199" t="s">
        <v>174</v>
      </c>
      <c r="C280" s="199" t="s">
        <v>174</v>
      </c>
      <c r="D280" s="199" t="s">
        <v>563</v>
      </c>
      <c r="E280" s="200" t="s">
        <v>564</v>
      </c>
      <c r="F280" s="109">
        <v>0</v>
      </c>
      <c r="G280" s="109">
        <v>462153</v>
      </c>
      <c r="H280" s="109">
        <f t="shared" si="4"/>
        <v>-462153</v>
      </c>
      <c r="I280" s="109">
        <v>168701</v>
      </c>
    </row>
    <row r="281" spans="1:9">
      <c r="A281" s="199" t="s">
        <v>226</v>
      </c>
      <c r="B281" s="199" t="s">
        <v>174</v>
      </c>
      <c r="C281" s="199" t="s">
        <v>174</v>
      </c>
      <c r="D281" s="199" t="s">
        <v>326</v>
      </c>
      <c r="E281" s="200" t="s">
        <v>808</v>
      </c>
      <c r="F281" s="109">
        <v>8975000</v>
      </c>
      <c r="G281" s="109">
        <v>6976723</v>
      </c>
      <c r="H281" s="109">
        <f t="shared" si="4"/>
        <v>1998277</v>
      </c>
      <c r="I281" s="109">
        <v>7622812</v>
      </c>
    </row>
    <row r="282" spans="1:9">
      <c r="A282" s="199" t="s">
        <v>226</v>
      </c>
      <c r="B282" s="199" t="s">
        <v>174</v>
      </c>
      <c r="C282" s="199" t="s">
        <v>174</v>
      </c>
      <c r="D282" s="199" t="s">
        <v>342</v>
      </c>
      <c r="E282" s="200" t="s">
        <v>441</v>
      </c>
      <c r="F282" s="109">
        <v>0</v>
      </c>
      <c r="G282" s="109">
        <v>6579</v>
      </c>
      <c r="H282" s="109">
        <f t="shared" si="4"/>
        <v>-6579</v>
      </c>
      <c r="I282" s="109">
        <v>7324</v>
      </c>
    </row>
    <row r="283" spans="1:9">
      <c r="A283" s="199" t="s">
        <v>226</v>
      </c>
      <c r="B283" s="199" t="s">
        <v>174</v>
      </c>
      <c r="C283" s="199" t="s">
        <v>164</v>
      </c>
      <c r="D283" s="199" t="s">
        <v>318</v>
      </c>
      <c r="E283" s="200" t="s">
        <v>138</v>
      </c>
      <c r="F283" s="109">
        <v>1180</v>
      </c>
      <c r="G283" s="109">
        <v>0</v>
      </c>
      <c r="H283" s="109">
        <f t="shared" si="4"/>
        <v>1180</v>
      </c>
      <c r="I283" s="109">
        <v>0</v>
      </c>
    </row>
    <row r="284" spans="1:9">
      <c r="A284" s="199" t="s">
        <v>226</v>
      </c>
      <c r="B284" s="199" t="s">
        <v>174</v>
      </c>
      <c r="C284" s="199" t="s">
        <v>164</v>
      </c>
      <c r="D284" s="199" t="s">
        <v>343</v>
      </c>
      <c r="E284" s="200" t="s">
        <v>145</v>
      </c>
      <c r="F284" s="109">
        <v>0</v>
      </c>
      <c r="G284" s="109">
        <v>0</v>
      </c>
      <c r="H284" s="109">
        <f t="shared" si="4"/>
        <v>0</v>
      </c>
      <c r="I284" s="109">
        <v>222</v>
      </c>
    </row>
    <row r="285" spans="1:9">
      <c r="A285" s="199" t="s">
        <v>226</v>
      </c>
      <c r="B285" s="199" t="s">
        <v>174</v>
      </c>
      <c r="C285" s="199" t="s">
        <v>164</v>
      </c>
      <c r="D285" s="199" t="s">
        <v>344</v>
      </c>
      <c r="E285" s="200" t="s">
        <v>146</v>
      </c>
      <c r="F285" s="109">
        <v>846345</v>
      </c>
      <c r="G285" s="109">
        <v>1181687</v>
      </c>
      <c r="H285" s="109">
        <f t="shared" si="4"/>
        <v>-335342</v>
      </c>
      <c r="I285" s="109">
        <v>1444761</v>
      </c>
    </row>
    <row r="286" spans="1:9">
      <c r="A286" s="199" t="s">
        <v>226</v>
      </c>
      <c r="B286" s="199" t="s">
        <v>174</v>
      </c>
      <c r="C286" s="199" t="s">
        <v>164</v>
      </c>
      <c r="D286" s="199" t="s">
        <v>345</v>
      </c>
      <c r="E286" s="200" t="s">
        <v>442</v>
      </c>
      <c r="F286" s="109">
        <v>635559</v>
      </c>
      <c r="G286" s="109">
        <v>668783</v>
      </c>
      <c r="H286" s="109">
        <f t="shared" si="4"/>
        <v>-33224</v>
      </c>
      <c r="I286" s="109">
        <v>640000</v>
      </c>
    </row>
    <row r="287" spans="1:9">
      <c r="A287" s="199" t="s">
        <v>226</v>
      </c>
      <c r="B287" s="199" t="s">
        <v>174</v>
      </c>
      <c r="C287" s="199" t="s">
        <v>164</v>
      </c>
      <c r="D287" s="199" t="s">
        <v>998</v>
      </c>
      <c r="E287" s="200" t="s">
        <v>999</v>
      </c>
      <c r="F287" s="109">
        <v>1032877</v>
      </c>
      <c r="G287" s="109">
        <v>1001334</v>
      </c>
      <c r="H287" s="109">
        <f t="shared" si="4"/>
        <v>31543</v>
      </c>
      <c r="I287" s="109">
        <v>438427</v>
      </c>
    </row>
    <row r="288" spans="1:9">
      <c r="A288" s="199" t="s">
        <v>226</v>
      </c>
      <c r="B288" s="199" t="s">
        <v>174</v>
      </c>
      <c r="C288" s="199" t="s">
        <v>164</v>
      </c>
      <c r="D288" s="199" t="s">
        <v>346</v>
      </c>
      <c r="E288" s="200" t="s">
        <v>147</v>
      </c>
      <c r="F288" s="109">
        <v>1592047</v>
      </c>
      <c r="G288" s="109">
        <v>1704642</v>
      </c>
      <c r="H288" s="109">
        <f t="shared" si="4"/>
        <v>-112595</v>
      </c>
      <c r="I288" s="109">
        <v>1089463</v>
      </c>
    </row>
    <row r="289" spans="1:9">
      <c r="A289" s="199" t="s">
        <v>226</v>
      </c>
      <c r="B289" s="199" t="s">
        <v>174</v>
      </c>
      <c r="C289" s="199" t="s">
        <v>164</v>
      </c>
      <c r="D289" s="199" t="s">
        <v>1132</v>
      </c>
      <c r="E289" s="200" t="s">
        <v>1133</v>
      </c>
      <c r="F289" s="109">
        <v>1166</v>
      </c>
      <c r="G289" s="109">
        <v>0</v>
      </c>
      <c r="H289" s="109">
        <f t="shared" si="4"/>
        <v>1166</v>
      </c>
      <c r="I289" s="109">
        <v>0</v>
      </c>
    </row>
    <row r="290" spans="1:9">
      <c r="A290" s="199" t="s">
        <v>226</v>
      </c>
      <c r="B290" s="199" t="s">
        <v>174</v>
      </c>
      <c r="C290" s="199" t="s">
        <v>164</v>
      </c>
      <c r="D290" s="199" t="s">
        <v>347</v>
      </c>
      <c r="E290" s="200" t="s">
        <v>443</v>
      </c>
      <c r="F290" s="109">
        <v>190018</v>
      </c>
      <c r="G290" s="109">
        <v>121567</v>
      </c>
      <c r="H290" s="109">
        <f t="shared" si="4"/>
        <v>68451</v>
      </c>
      <c r="I290" s="109">
        <v>234415</v>
      </c>
    </row>
    <row r="291" spans="1:9">
      <c r="A291" s="199" t="s">
        <v>226</v>
      </c>
      <c r="B291" s="199" t="s">
        <v>174</v>
      </c>
      <c r="C291" s="199" t="s">
        <v>225</v>
      </c>
      <c r="D291" s="199">
        <v>75058</v>
      </c>
      <c r="E291" s="200" t="s">
        <v>1309</v>
      </c>
      <c r="F291" s="109">
        <v>250000</v>
      </c>
      <c r="G291" s="109">
        <v>0</v>
      </c>
      <c r="H291" s="109">
        <f t="shared" si="4"/>
        <v>250000</v>
      </c>
      <c r="I291" s="109">
        <v>0</v>
      </c>
    </row>
    <row r="292" spans="1:9">
      <c r="A292" s="199" t="s">
        <v>226</v>
      </c>
      <c r="B292" s="199" t="s">
        <v>174</v>
      </c>
      <c r="C292" s="199" t="s">
        <v>225</v>
      </c>
      <c r="D292" s="199">
        <v>75059</v>
      </c>
      <c r="E292" s="200" t="s">
        <v>1310</v>
      </c>
      <c r="F292" s="109">
        <v>250000</v>
      </c>
      <c r="G292" s="109">
        <v>0</v>
      </c>
      <c r="H292" s="109">
        <f t="shared" si="4"/>
        <v>250000</v>
      </c>
      <c r="I292" s="109">
        <v>0</v>
      </c>
    </row>
    <row r="293" spans="1:9">
      <c r="A293" s="199" t="s">
        <v>226</v>
      </c>
      <c r="B293" s="199" t="s">
        <v>174</v>
      </c>
      <c r="C293" s="199" t="s">
        <v>225</v>
      </c>
      <c r="D293" s="199" t="s">
        <v>348</v>
      </c>
      <c r="E293" s="200" t="s">
        <v>444</v>
      </c>
      <c r="F293" s="109">
        <v>57199374</v>
      </c>
      <c r="G293" s="109">
        <v>65816287</v>
      </c>
      <c r="H293" s="109">
        <f t="shared" si="4"/>
        <v>-8616913</v>
      </c>
      <c r="I293" s="109">
        <v>65646066</v>
      </c>
    </row>
    <row r="294" spans="1:9">
      <c r="A294" s="199" t="s">
        <v>226</v>
      </c>
      <c r="B294" s="199" t="s">
        <v>174</v>
      </c>
      <c r="C294" s="199" t="s">
        <v>225</v>
      </c>
      <c r="D294" s="199" t="s">
        <v>349</v>
      </c>
      <c r="E294" s="200" t="s">
        <v>148</v>
      </c>
      <c r="F294" s="109">
        <v>14649984</v>
      </c>
      <c r="G294" s="109">
        <v>16687819</v>
      </c>
      <c r="H294" s="109">
        <f t="shared" si="4"/>
        <v>-2037835</v>
      </c>
      <c r="I294" s="109">
        <v>20384052</v>
      </c>
    </row>
    <row r="295" spans="1:9">
      <c r="A295" s="199" t="s">
        <v>226</v>
      </c>
      <c r="B295" s="199" t="s">
        <v>174</v>
      </c>
      <c r="C295" s="199" t="s">
        <v>225</v>
      </c>
      <c r="D295" s="199" t="s">
        <v>350</v>
      </c>
      <c r="E295" s="200" t="s">
        <v>149</v>
      </c>
      <c r="F295" s="109">
        <v>1162999</v>
      </c>
      <c r="G295" s="109">
        <v>870446</v>
      </c>
      <c r="H295" s="109">
        <f t="shared" si="4"/>
        <v>292553</v>
      </c>
      <c r="I295" s="109">
        <v>835871</v>
      </c>
    </row>
    <row r="296" spans="1:9">
      <c r="A296" s="199" t="s">
        <v>226</v>
      </c>
      <c r="B296" s="199" t="s">
        <v>174</v>
      </c>
      <c r="C296" s="199" t="s">
        <v>225</v>
      </c>
      <c r="D296" s="199" t="s">
        <v>351</v>
      </c>
      <c r="E296" s="200" t="s">
        <v>150</v>
      </c>
      <c r="F296" s="109">
        <v>7972618</v>
      </c>
      <c r="G296" s="109">
        <v>10302936</v>
      </c>
      <c r="H296" s="109">
        <f t="shared" si="4"/>
        <v>-2330318</v>
      </c>
      <c r="I296" s="109">
        <v>13920463</v>
      </c>
    </row>
    <row r="297" spans="1:9">
      <c r="A297" s="199" t="s">
        <v>226</v>
      </c>
      <c r="B297" s="199" t="s">
        <v>174</v>
      </c>
      <c r="C297" s="199" t="s">
        <v>225</v>
      </c>
      <c r="D297" s="199" t="s">
        <v>515</v>
      </c>
      <c r="E297" s="200" t="s">
        <v>815</v>
      </c>
      <c r="F297" s="109">
        <v>950000</v>
      </c>
      <c r="G297" s="109">
        <v>646060</v>
      </c>
      <c r="H297" s="109">
        <f t="shared" si="4"/>
        <v>303940</v>
      </c>
      <c r="I297" s="109">
        <v>667867</v>
      </c>
    </row>
    <row r="298" spans="1:9">
      <c r="A298" s="199" t="s">
        <v>226</v>
      </c>
      <c r="B298" s="199" t="s">
        <v>174</v>
      </c>
      <c r="C298" s="199" t="s">
        <v>225</v>
      </c>
      <c r="D298" s="199" t="s">
        <v>516</v>
      </c>
      <c r="E298" s="200" t="s">
        <v>816</v>
      </c>
      <c r="F298" s="109">
        <v>1042522</v>
      </c>
      <c r="G298" s="109">
        <v>804426</v>
      </c>
      <c r="H298" s="109">
        <f t="shared" si="4"/>
        <v>238096</v>
      </c>
      <c r="I298" s="109">
        <v>875905</v>
      </c>
    </row>
    <row r="299" spans="1:9">
      <c r="A299" s="199" t="s">
        <v>226</v>
      </c>
      <c r="B299" s="199" t="s">
        <v>174</v>
      </c>
      <c r="C299" s="199" t="s">
        <v>225</v>
      </c>
      <c r="D299" s="199" t="s">
        <v>517</v>
      </c>
      <c r="E299" s="200" t="s">
        <v>817</v>
      </c>
      <c r="F299" s="109">
        <v>21000</v>
      </c>
      <c r="G299" s="109">
        <v>17074</v>
      </c>
      <c r="H299" s="109">
        <f t="shared" si="4"/>
        <v>3926</v>
      </c>
      <c r="I299" s="109">
        <v>14219</v>
      </c>
    </row>
    <row r="300" spans="1:9">
      <c r="A300" s="199" t="s">
        <v>226</v>
      </c>
      <c r="B300" s="199" t="s">
        <v>174</v>
      </c>
      <c r="C300" s="199" t="s">
        <v>225</v>
      </c>
      <c r="D300" s="199" t="s">
        <v>518</v>
      </c>
      <c r="E300" s="200" t="s">
        <v>818</v>
      </c>
      <c r="F300" s="109">
        <v>203056</v>
      </c>
      <c r="G300" s="109">
        <v>33596</v>
      </c>
      <c r="H300" s="109">
        <f t="shared" si="4"/>
        <v>169460</v>
      </c>
      <c r="I300" s="109">
        <v>98233</v>
      </c>
    </row>
    <row r="301" spans="1:9">
      <c r="A301" s="199" t="s">
        <v>226</v>
      </c>
      <c r="B301" s="199" t="s">
        <v>174</v>
      </c>
      <c r="C301" s="199" t="s">
        <v>225</v>
      </c>
      <c r="D301" s="199" t="s">
        <v>1193</v>
      </c>
      <c r="E301" s="200" t="s">
        <v>1222</v>
      </c>
      <c r="F301" s="109">
        <v>379734</v>
      </c>
      <c r="G301" s="109">
        <v>317328</v>
      </c>
      <c r="H301" s="109">
        <f t="shared" si="4"/>
        <v>62406</v>
      </c>
      <c r="I301" s="109">
        <v>124249</v>
      </c>
    </row>
    <row r="302" spans="1:9">
      <c r="A302" s="199" t="s">
        <v>226</v>
      </c>
      <c r="B302" s="199" t="s">
        <v>174</v>
      </c>
      <c r="C302" s="199" t="s">
        <v>226</v>
      </c>
      <c r="D302" s="199" t="s">
        <v>352</v>
      </c>
      <c r="E302" s="200" t="s">
        <v>445</v>
      </c>
      <c r="F302" s="109">
        <v>27077</v>
      </c>
      <c r="G302" s="109">
        <v>25969</v>
      </c>
      <c r="H302" s="109">
        <f t="shared" si="4"/>
        <v>1108</v>
      </c>
      <c r="I302" s="109">
        <v>6793</v>
      </c>
    </row>
    <row r="303" spans="1:9">
      <c r="A303" s="199" t="s">
        <v>226</v>
      </c>
      <c r="B303" s="199" t="s">
        <v>174</v>
      </c>
      <c r="C303" s="199" t="s">
        <v>226</v>
      </c>
      <c r="D303" s="199">
        <v>75072</v>
      </c>
      <c r="E303" s="200" t="s">
        <v>1311</v>
      </c>
      <c r="F303" s="109">
        <v>400</v>
      </c>
      <c r="G303" s="109">
        <v>5500</v>
      </c>
      <c r="H303" s="109">
        <f t="shared" si="4"/>
        <v>-5100</v>
      </c>
      <c r="I303" s="109">
        <v>0</v>
      </c>
    </row>
    <row r="304" spans="1:9">
      <c r="A304" s="199" t="s">
        <v>226</v>
      </c>
      <c r="B304" s="199" t="s">
        <v>174</v>
      </c>
      <c r="C304" s="199" t="s">
        <v>226</v>
      </c>
      <c r="D304" s="199" t="s">
        <v>353</v>
      </c>
      <c r="E304" s="200" t="s">
        <v>446</v>
      </c>
      <c r="F304" s="109">
        <v>436991</v>
      </c>
      <c r="G304" s="109">
        <v>339934</v>
      </c>
      <c r="H304" s="109">
        <f t="shared" si="4"/>
        <v>97057</v>
      </c>
      <c r="I304" s="109">
        <v>301873</v>
      </c>
    </row>
    <row r="305" spans="1:9">
      <c r="A305" s="199" t="s">
        <v>226</v>
      </c>
      <c r="B305" s="199" t="s">
        <v>174</v>
      </c>
      <c r="C305" s="199" t="s">
        <v>233</v>
      </c>
      <c r="D305" s="199" t="s">
        <v>336</v>
      </c>
      <c r="E305" s="200" t="s">
        <v>438</v>
      </c>
      <c r="F305" s="109">
        <v>5710</v>
      </c>
      <c r="G305" s="109">
        <v>2249</v>
      </c>
      <c r="H305" s="109">
        <f t="shared" si="4"/>
        <v>3461</v>
      </c>
      <c r="I305" s="109">
        <v>896</v>
      </c>
    </row>
    <row r="306" spans="1:9">
      <c r="A306" s="199" t="s">
        <v>226</v>
      </c>
      <c r="B306" s="199" t="s">
        <v>174</v>
      </c>
      <c r="C306" s="199" t="s">
        <v>233</v>
      </c>
      <c r="D306" s="199" t="s">
        <v>348</v>
      </c>
      <c r="E306" s="200" t="s">
        <v>444</v>
      </c>
      <c r="F306" s="109">
        <v>93100</v>
      </c>
      <c r="G306" s="109">
        <v>13781</v>
      </c>
      <c r="H306" s="109">
        <f t="shared" si="4"/>
        <v>79319</v>
      </c>
      <c r="I306" s="109">
        <v>25763</v>
      </c>
    </row>
    <row r="307" spans="1:9">
      <c r="A307" s="199" t="s">
        <v>226</v>
      </c>
      <c r="B307" s="199" t="s">
        <v>174</v>
      </c>
      <c r="C307" s="199" t="s">
        <v>354</v>
      </c>
      <c r="D307" s="199" t="s">
        <v>325</v>
      </c>
      <c r="E307" s="200" t="s">
        <v>751</v>
      </c>
      <c r="F307" s="109">
        <v>1500144</v>
      </c>
      <c r="G307" s="109">
        <v>1210860</v>
      </c>
      <c r="H307" s="109">
        <f t="shared" si="4"/>
        <v>289284</v>
      </c>
      <c r="I307" s="109">
        <v>1287786</v>
      </c>
    </row>
    <row r="308" spans="1:9">
      <c r="A308" s="199" t="s">
        <v>226</v>
      </c>
      <c r="B308" s="199" t="s">
        <v>174</v>
      </c>
      <c r="C308" s="199" t="s">
        <v>354</v>
      </c>
      <c r="D308" s="199" t="s">
        <v>355</v>
      </c>
      <c r="E308" s="200" t="s">
        <v>151</v>
      </c>
      <c r="F308" s="109">
        <v>1000000</v>
      </c>
      <c r="G308" s="109">
        <v>576606</v>
      </c>
      <c r="H308" s="109">
        <f t="shared" si="4"/>
        <v>423394</v>
      </c>
      <c r="I308" s="109">
        <v>330710</v>
      </c>
    </row>
    <row r="309" spans="1:9">
      <c r="A309" s="199" t="s">
        <v>226</v>
      </c>
      <c r="B309" s="199" t="s">
        <v>174</v>
      </c>
      <c r="C309" s="199" t="s">
        <v>354</v>
      </c>
      <c r="D309" s="199" t="s">
        <v>629</v>
      </c>
      <c r="E309" s="200" t="s">
        <v>630</v>
      </c>
      <c r="F309" s="109">
        <v>368798</v>
      </c>
      <c r="G309" s="109">
        <v>303999</v>
      </c>
      <c r="H309" s="109">
        <f t="shared" si="4"/>
        <v>64799</v>
      </c>
      <c r="I309" s="109">
        <v>323659</v>
      </c>
    </row>
    <row r="310" spans="1:9">
      <c r="A310" s="199" t="s">
        <v>226</v>
      </c>
      <c r="B310" s="199" t="s">
        <v>164</v>
      </c>
      <c r="C310" s="199" t="s">
        <v>165</v>
      </c>
      <c r="D310" s="199" t="s">
        <v>665</v>
      </c>
      <c r="E310" s="200" t="s">
        <v>666</v>
      </c>
      <c r="F310" s="109">
        <v>62500</v>
      </c>
      <c r="G310" s="109">
        <v>64747</v>
      </c>
      <c r="H310" s="109">
        <f t="shared" si="4"/>
        <v>-2247</v>
      </c>
      <c r="I310" s="109">
        <v>172922</v>
      </c>
    </row>
    <row r="311" spans="1:9">
      <c r="A311" s="199" t="s">
        <v>226</v>
      </c>
      <c r="B311" s="199" t="s">
        <v>164</v>
      </c>
      <c r="C311" s="199" t="s">
        <v>165</v>
      </c>
      <c r="D311" s="199" t="s">
        <v>631</v>
      </c>
      <c r="E311" s="200" t="s">
        <v>632</v>
      </c>
      <c r="F311" s="109">
        <v>40000</v>
      </c>
      <c r="G311" s="109">
        <v>15120</v>
      </c>
      <c r="H311" s="109">
        <f t="shared" si="4"/>
        <v>24880</v>
      </c>
      <c r="I311" s="109">
        <v>0</v>
      </c>
    </row>
    <row r="312" spans="1:9">
      <c r="A312" s="199" t="s">
        <v>226</v>
      </c>
      <c r="B312" s="199" t="s">
        <v>164</v>
      </c>
      <c r="C312" s="199" t="s">
        <v>165</v>
      </c>
      <c r="D312" s="199" t="s">
        <v>633</v>
      </c>
      <c r="E312" s="200" t="s">
        <v>1000</v>
      </c>
      <c r="F312" s="109">
        <v>60000</v>
      </c>
      <c r="G312" s="109">
        <v>60000</v>
      </c>
      <c r="H312" s="109">
        <f t="shared" si="4"/>
        <v>0</v>
      </c>
      <c r="I312" s="109">
        <v>67679</v>
      </c>
    </row>
    <row r="313" spans="1:9">
      <c r="A313" s="199" t="s">
        <v>226</v>
      </c>
      <c r="B313" s="199" t="s">
        <v>164</v>
      </c>
      <c r="C313" s="199" t="s">
        <v>165</v>
      </c>
      <c r="D313" s="199">
        <v>19025</v>
      </c>
      <c r="E313" s="200" t="s">
        <v>1312</v>
      </c>
      <c r="F313" s="109">
        <v>0</v>
      </c>
      <c r="G313" s="109">
        <v>1733</v>
      </c>
      <c r="H313" s="109">
        <f t="shared" si="4"/>
        <v>-1733</v>
      </c>
      <c r="I313" s="109">
        <v>0</v>
      </c>
    </row>
    <row r="314" spans="1:9">
      <c r="A314" s="199" t="s">
        <v>226</v>
      </c>
      <c r="B314" s="199" t="s">
        <v>164</v>
      </c>
      <c r="C314" s="199" t="s">
        <v>165</v>
      </c>
      <c r="D314" s="199" t="s">
        <v>634</v>
      </c>
      <c r="E314" s="200" t="s">
        <v>635</v>
      </c>
      <c r="F314" s="109">
        <v>0</v>
      </c>
      <c r="G314" s="109">
        <v>1013</v>
      </c>
      <c r="H314" s="109">
        <f t="shared" si="4"/>
        <v>-1013</v>
      </c>
      <c r="I314" s="109">
        <v>7852</v>
      </c>
    </row>
    <row r="315" spans="1:9">
      <c r="A315" s="199" t="s">
        <v>226</v>
      </c>
      <c r="B315" s="199" t="s">
        <v>164</v>
      </c>
      <c r="C315" s="199" t="s">
        <v>165</v>
      </c>
      <c r="D315" s="199" t="s">
        <v>357</v>
      </c>
      <c r="E315" s="200" t="s">
        <v>448</v>
      </c>
      <c r="F315" s="109">
        <v>412280</v>
      </c>
      <c r="G315" s="109">
        <v>411094</v>
      </c>
      <c r="H315" s="109">
        <f t="shared" si="4"/>
        <v>1186</v>
      </c>
      <c r="I315" s="109">
        <v>990676</v>
      </c>
    </row>
    <row r="316" spans="1:9">
      <c r="A316" s="199" t="s">
        <v>226</v>
      </c>
      <c r="B316" s="199" t="s">
        <v>164</v>
      </c>
      <c r="C316" s="199" t="s">
        <v>165</v>
      </c>
      <c r="D316" s="199" t="s">
        <v>358</v>
      </c>
      <c r="E316" s="200" t="s">
        <v>158</v>
      </c>
      <c r="F316" s="109">
        <v>10168</v>
      </c>
      <c r="G316" s="109">
        <v>3209</v>
      </c>
      <c r="H316" s="109">
        <f t="shared" si="4"/>
        <v>6959</v>
      </c>
      <c r="I316" s="109">
        <v>2744</v>
      </c>
    </row>
    <row r="317" spans="1:9">
      <c r="A317" s="199" t="s">
        <v>226</v>
      </c>
      <c r="B317" s="199" t="s">
        <v>164</v>
      </c>
      <c r="C317" s="199" t="s">
        <v>174</v>
      </c>
      <c r="D317" s="199" t="s">
        <v>565</v>
      </c>
      <c r="E317" s="200" t="s">
        <v>566</v>
      </c>
      <c r="F317" s="109">
        <v>426276</v>
      </c>
      <c r="G317" s="109">
        <v>280178</v>
      </c>
      <c r="H317" s="109">
        <f t="shared" si="4"/>
        <v>146098</v>
      </c>
      <c r="I317" s="109">
        <v>100965</v>
      </c>
    </row>
    <row r="318" spans="1:9">
      <c r="A318" s="199" t="s">
        <v>226</v>
      </c>
      <c r="B318" s="199" t="s">
        <v>164</v>
      </c>
      <c r="C318" s="199" t="s">
        <v>174</v>
      </c>
      <c r="D318" s="199" t="s">
        <v>567</v>
      </c>
      <c r="E318" s="200" t="s">
        <v>568</v>
      </c>
      <c r="F318" s="109">
        <v>73334</v>
      </c>
      <c r="G318" s="109">
        <v>37124</v>
      </c>
      <c r="H318" s="109">
        <f t="shared" si="4"/>
        <v>36210</v>
      </c>
      <c r="I318" s="109">
        <v>61566</v>
      </c>
    </row>
    <row r="319" spans="1:9">
      <c r="A319" s="199" t="s">
        <v>226</v>
      </c>
      <c r="B319" s="199" t="s">
        <v>164</v>
      </c>
      <c r="C319" s="199" t="s">
        <v>174</v>
      </c>
      <c r="D319" s="199" t="s">
        <v>569</v>
      </c>
      <c r="E319" s="200" t="s">
        <v>570</v>
      </c>
      <c r="F319" s="109">
        <v>27115</v>
      </c>
      <c r="G319" s="109">
        <v>51413</v>
      </c>
      <c r="H319" s="109">
        <f t="shared" si="4"/>
        <v>-24298</v>
      </c>
      <c r="I319" s="109">
        <v>56315</v>
      </c>
    </row>
    <row r="320" spans="1:9">
      <c r="A320" s="199" t="s">
        <v>226</v>
      </c>
      <c r="B320" s="199" t="s">
        <v>164</v>
      </c>
      <c r="C320" s="199" t="s">
        <v>174</v>
      </c>
      <c r="D320" s="199" t="s">
        <v>571</v>
      </c>
      <c r="E320" s="200" t="s">
        <v>570</v>
      </c>
      <c r="F320" s="109">
        <v>408765</v>
      </c>
      <c r="G320" s="109">
        <v>502858</v>
      </c>
      <c r="H320" s="109">
        <f t="shared" si="4"/>
        <v>-94093</v>
      </c>
      <c r="I320" s="109">
        <v>176006</v>
      </c>
    </row>
    <row r="321" spans="1:9">
      <c r="A321" s="199" t="s">
        <v>226</v>
      </c>
      <c r="B321" s="199" t="s">
        <v>164</v>
      </c>
      <c r="C321" s="199" t="s">
        <v>174</v>
      </c>
      <c r="D321" s="199" t="s">
        <v>572</v>
      </c>
      <c r="E321" s="200" t="s">
        <v>573</v>
      </c>
      <c r="F321" s="109">
        <v>1454988</v>
      </c>
      <c r="G321" s="109">
        <v>1061315</v>
      </c>
      <c r="H321" s="109">
        <f t="shared" si="4"/>
        <v>393673</v>
      </c>
      <c r="I321" s="109">
        <v>1123319</v>
      </c>
    </row>
    <row r="322" spans="1:9">
      <c r="A322" s="199" t="s">
        <v>226</v>
      </c>
      <c r="B322" s="199" t="s">
        <v>164</v>
      </c>
      <c r="C322" s="199" t="s">
        <v>174</v>
      </c>
      <c r="D322" s="199" t="s">
        <v>574</v>
      </c>
      <c r="E322" s="200" t="s">
        <v>819</v>
      </c>
      <c r="F322" s="109">
        <v>82291</v>
      </c>
      <c r="G322" s="109">
        <v>44716</v>
      </c>
      <c r="H322" s="109">
        <f t="shared" si="4"/>
        <v>37575</v>
      </c>
      <c r="I322" s="109">
        <v>46276</v>
      </c>
    </row>
    <row r="323" spans="1:9">
      <c r="A323" s="199" t="s">
        <v>226</v>
      </c>
      <c r="B323" s="199" t="s">
        <v>164</v>
      </c>
      <c r="C323" s="199" t="s">
        <v>174</v>
      </c>
      <c r="D323" s="199" t="s">
        <v>636</v>
      </c>
      <c r="E323" s="200" t="s">
        <v>637</v>
      </c>
      <c r="F323" s="109">
        <v>268879</v>
      </c>
      <c r="G323" s="109">
        <v>353824</v>
      </c>
      <c r="H323" s="109">
        <f t="shared" si="4"/>
        <v>-84945</v>
      </c>
      <c r="I323" s="109">
        <v>698748</v>
      </c>
    </row>
    <row r="324" spans="1:9">
      <c r="A324" s="199" t="s">
        <v>226</v>
      </c>
      <c r="B324" s="199" t="s">
        <v>164</v>
      </c>
      <c r="C324" s="199" t="s">
        <v>174</v>
      </c>
      <c r="D324" s="199" t="s">
        <v>575</v>
      </c>
      <c r="E324" s="200" t="s">
        <v>820</v>
      </c>
      <c r="F324" s="109">
        <v>149393</v>
      </c>
      <c r="G324" s="109">
        <v>127309</v>
      </c>
      <c r="H324" s="109">
        <f t="shared" si="4"/>
        <v>22084</v>
      </c>
      <c r="I324" s="109">
        <v>44075</v>
      </c>
    </row>
    <row r="325" spans="1:9" ht="12.75" customHeight="1">
      <c r="A325" s="199" t="s">
        <v>226</v>
      </c>
      <c r="B325" s="199" t="s">
        <v>164</v>
      </c>
      <c r="C325" s="199" t="s">
        <v>174</v>
      </c>
      <c r="D325" s="199" t="s">
        <v>576</v>
      </c>
      <c r="E325" s="200" t="s">
        <v>821</v>
      </c>
      <c r="F325" s="109">
        <v>16863</v>
      </c>
      <c r="G325" s="109">
        <v>15861</v>
      </c>
      <c r="H325" s="109">
        <f t="shared" si="4"/>
        <v>1002</v>
      </c>
      <c r="I325" s="109">
        <v>10488</v>
      </c>
    </row>
    <row r="326" spans="1:9" ht="0.75" hidden="1" customHeight="1">
      <c r="A326" s="199" t="s">
        <v>226</v>
      </c>
      <c r="B326" s="199" t="s">
        <v>164</v>
      </c>
      <c r="C326" s="199" t="s">
        <v>174</v>
      </c>
      <c r="D326" s="199" t="s">
        <v>638</v>
      </c>
      <c r="E326" s="200" t="s">
        <v>822</v>
      </c>
      <c r="F326" s="109">
        <v>0</v>
      </c>
      <c r="G326" s="109">
        <v>0</v>
      </c>
      <c r="H326" s="109">
        <f t="shared" ref="H326:H389" si="5">F326-G326</f>
        <v>0</v>
      </c>
      <c r="I326" s="109">
        <v>0</v>
      </c>
    </row>
    <row r="327" spans="1:9">
      <c r="A327" s="199" t="s">
        <v>226</v>
      </c>
      <c r="B327" s="199" t="s">
        <v>164</v>
      </c>
      <c r="C327" s="199" t="s">
        <v>174</v>
      </c>
      <c r="D327" s="199" t="s">
        <v>577</v>
      </c>
      <c r="E327" s="200" t="s">
        <v>578</v>
      </c>
      <c r="F327" s="109">
        <v>112098</v>
      </c>
      <c r="G327" s="109">
        <v>336015</v>
      </c>
      <c r="H327" s="109">
        <f t="shared" si="5"/>
        <v>-223917</v>
      </c>
      <c r="I327" s="109">
        <v>45245</v>
      </c>
    </row>
    <row r="328" spans="1:9">
      <c r="A328" s="199" t="s">
        <v>226</v>
      </c>
      <c r="B328" s="199" t="s">
        <v>164</v>
      </c>
      <c r="C328" s="199" t="s">
        <v>174</v>
      </c>
      <c r="D328" s="199" t="s">
        <v>639</v>
      </c>
      <c r="E328" s="200" t="s">
        <v>823</v>
      </c>
      <c r="F328" s="109">
        <v>4897</v>
      </c>
      <c r="G328" s="109">
        <v>25</v>
      </c>
      <c r="H328" s="109">
        <f t="shared" si="5"/>
        <v>4872</v>
      </c>
      <c r="I328" s="109">
        <v>1326</v>
      </c>
    </row>
    <row r="329" spans="1:9">
      <c r="A329" s="199" t="s">
        <v>226</v>
      </c>
      <c r="B329" s="199" t="s">
        <v>164</v>
      </c>
      <c r="C329" s="199" t="s">
        <v>174</v>
      </c>
      <c r="D329" s="199" t="s">
        <v>640</v>
      </c>
      <c r="E329" s="200" t="s">
        <v>824</v>
      </c>
      <c r="F329" s="109">
        <v>5273</v>
      </c>
      <c r="G329" s="109">
        <v>116556</v>
      </c>
      <c r="H329" s="109">
        <f t="shared" si="5"/>
        <v>-111283</v>
      </c>
      <c r="I329" s="109">
        <v>29461</v>
      </c>
    </row>
    <row r="330" spans="1:9">
      <c r="A330" s="199" t="s">
        <v>226</v>
      </c>
      <c r="B330" s="199" t="s">
        <v>164</v>
      </c>
      <c r="C330" s="199" t="s">
        <v>174</v>
      </c>
      <c r="D330" s="199" t="s">
        <v>1134</v>
      </c>
      <c r="E330" s="200" t="s">
        <v>1135</v>
      </c>
      <c r="F330" s="109">
        <v>2686</v>
      </c>
      <c r="G330" s="109">
        <v>504</v>
      </c>
      <c r="H330" s="109">
        <f t="shared" si="5"/>
        <v>2182</v>
      </c>
      <c r="I330" s="109">
        <v>0</v>
      </c>
    </row>
    <row r="331" spans="1:9">
      <c r="A331" s="199" t="s">
        <v>226</v>
      </c>
      <c r="B331" s="199" t="s">
        <v>164</v>
      </c>
      <c r="C331" s="199" t="s">
        <v>174</v>
      </c>
      <c r="D331" s="199" t="s">
        <v>579</v>
      </c>
      <c r="E331" s="200" t="s">
        <v>825</v>
      </c>
      <c r="F331" s="109">
        <v>76638</v>
      </c>
      <c r="G331" s="109">
        <v>67608</v>
      </c>
      <c r="H331" s="109">
        <f t="shared" si="5"/>
        <v>9030</v>
      </c>
      <c r="I331" s="109">
        <v>47897</v>
      </c>
    </row>
    <row r="332" spans="1:9">
      <c r="A332" s="199" t="s">
        <v>226</v>
      </c>
      <c r="B332" s="199" t="s">
        <v>164</v>
      </c>
      <c r="C332" s="199" t="s">
        <v>225</v>
      </c>
      <c r="D332" s="199" t="s">
        <v>1001</v>
      </c>
      <c r="E332" s="200" t="s">
        <v>1002</v>
      </c>
      <c r="F332" s="109">
        <v>58000</v>
      </c>
      <c r="G332" s="109">
        <v>71593</v>
      </c>
      <c r="H332" s="109">
        <f t="shared" si="5"/>
        <v>-13593</v>
      </c>
      <c r="I332" s="109">
        <v>69932</v>
      </c>
    </row>
    <row r="333" spans="1:9">
      <c r="A333" s="199" t="s">
        <v>226</v>
      </c>
      <c r="B333" s="199" t="s">
        <v>164</v>
      </c>
      <c r="C333" s="199" t="s">
        <v>225</v>
      </c>
      <c r="D333" s="199" t="s">
        <v>580</v>
      </c>
      <c r="E333" s="200" t="s">
        <v>581</v>
      </c>
      <c r="F333" s="109">
        <v>150590</v>
      </c>
      <c r="G333" s="109">
        <v>196605</v>
      </c>
      <c r="H333" s="109">
        <f t="shared" si="5"/>
        <v>-46015</v>
      </c>
      <c r="I333" s="109">
        <v>154578</v>
      </c>
    </row>
    <row r="334" spans="1:9">
      <c r="A334" s="199" t="s">
        <v>226</v>
      </c>
      <c r="B334" s="199" t="s">
        <v>164</v>
      </c>
      <c r="C334" s="199" t="s">
        <v>225</v>
      </c>
      <c r="D334" s="199" t="s">
        <v>582</v>
      </c>
      <c r="E334" s="200" t="s">
        <v>583</v>
      </c>
      <c r="F334" s="109">
        <v>211549</v>
      </c>
      <c r="G334" s="109">
        <v>113293</v>
      </c>
      <c r="H334" s="109">
        <f t="shared" si="5"/>
        <v>98256</v>
      </c>
      <c r="I334" s="109">
        <v>376203</v>
      </c>
    </row>
    <row r="335" spans="1:9">
      <c r="A335" s="199" t="s">
        <v>226</v>
      </c>
      <c r="B335" s="199" t="s">
        <v>164</v>
      </c>
      <c r="C335" s="199" t="s">
        <v>225</v>
      </c>
      <c r="D335" s="199" t="s">
        <v>584</v>
      </c>
      <c r="E335" s="200" t="s">
        <v>585</v>
      </c>
      <c r="F335" s="109">
        <v>14070</v>
      </c>
      <c r="G335" s="109">
        <v>803</v>
      </c>
      <c r="H335" s="109">
        <f t="shared" si="5"/>
        <v>13267</v>
      </c>
      <c r="I335" s="109">
        <v>722</v>
      </c>
    </row>
    <row r="336" spans="1:9">
      <c r="A336" s="199" t="s">
        <v>226</v>
      </c>
      <c r="B336" s="199" t="s">
        <v>164</v>
      </c>
      <c r="C336" s="199" t="s">
        <v>225</v>
      </c>
      <c r="D336" s="199" t="s">
        <v>586</v>
      </c>
      <c r="E336" s="200" t="s">
        <v>587</v>
      </c>
      <c r="F336" s="109">
        <v>104697</v>
      </c>
      <c r="G336" s="109">
        <v>113719</v>
      </c>
      <c r="H336" s="109">
        <f t="shared" si="5"/>
        <v>-9022</v>
      </c>
      <c r="I336" s="109">
        <v>107730</v>
      </c>
    </row>
    <row r="337" spans="1:9">
      <c r="A337" s="199" t="s">
        <v>226</v>
      </c>
      <c r="B337" s="199" t="s">
        <v>164</v>
      </c>
      <c r="C337" s="199" t="s">
        <v>225</v>
      </c>
      <c r="D337" s="199" t="s">
        <v>588</v>
      </c>
      <c r="E337" s="200" t="s">
        <v>589</v>
      </c>
      <c r="F337" s="109">
        <v>712538</v>
      </c>
      <c r="G337" s="109">
        <v>1118451</v>
      </c>
      <c r="H337" s="109">
        <f t="shared" si="5"/>
        <v>-405913</v>
      </c>
      <c r="I337" s="109">
        <v>1161304</v>
      </c>
    </row>
    <row r="338" spans="1:9">
      <c r="A338" s="199" t="s">
        <v>226</v>
      </c>
      <c r="B338" s="199" t="s">
        <v>164</v>
      </c>
      <c r="C338" s="199" t="s">
        <v>225</v>
      </c>
      <c r="D338" s="199" t="s">
        <v>590</v>
      </c>
      <c r="E338" s="200" t="s">
        <v>591</v>
      </c>
      <c r="F338" s="109">
        <v>1940939</v>
      </c>
      <c r="G338" s="109">
        <v>1474385</v>
      </c>
      <c r="H338" s="109">
        <f t="shared" si="5"/>
        <v>466554</v>
      </c>
      <c r="I338" s="109">
        <v>2592650</v>
      </c>
    </row>
    <row r="339" spans="1:9">
      <c r="A339" s="199" t="s">
        <v>226</v>
      </c>
      <c r="B339" s="199" t="s">
        <v>164</v>
      </c>
      <c r="C339" s="199" t="s">
        <v>225</v>
      </c>
      <c r="D339" s="199" t="s">
        <v>592</v>
      </c>
      <c r="E339" s="200" t="s">
        <v>157</v>
      </c>
      <c r="F339" s="109">
        <v>1120064</v>
      </c>
      <c r="G339" s="109">
        <v>1127691</v>
      </c>
      <c r="H339" s="109">
        <f t="shared" si="5"/>
        <v>-7627</v>
      </c>
      <c r="I339" s="109">
        <v>1268882</v>
      </c>
    </row>
    <row r="340" spans="1:9">
      <c r="A340" s="199" t="s">
        <v>226</v>
      </c>
      <c r="B340" s="199" t="s">
        <v>164</v>
      </c>
      <c r="C340" s="199" t="s">
        <v>225</v>
      </c>
      <c r="D340" s="199" t="s">
        <v>593</v>
      </c>
      <c r="E340" s="200" t="s">
        <v>594</v>
      </c>
      <c r="F340" s="109">
        <v>795303</v>
      </c>
      <c r="G340" s="109">
        <v>669744</v>
      </c>
      <c r="H340" s="109">
        <f t="shared" si="5"/>
        <v>125559</v>
      </c>
      <c r="I340" s="109">
        <v>877984</v>
      </c>
    </row>
    <row r="341" spans="1:9">
      <c r="A341" s="199" t="s">
        <v>226</v>
      </c>
      <c r="B341" s="199" t="s">
        <v>164</v>
      </c>
      <c r="C341" s="199" t="s">
        <v>225</v>
      </c>
      <c r="D341" s="199" t="s">
        <v>641</v>
      </c>
      <c r="E341" s="200" t="s">
        <v>642</v>
      </c>
      <c r="F341" s="109">
        <v>850</v>
      </c>
      <c r="G341" s="109">
        <v>107</v>
      </c>
      <c r="H341" s="109">
        <f t="shared" si="5"/>
        <v>743</v>
      </c>
      <c r="I341" s="109">
        <v>1157</v>
      </c>
    </row>
    <row r="342" spans="1:9">
      <c r="A342" s="199" t="s">
        <v>226</v>
      </c>
      <c r="B342" s="199" t="s">
        <v>164</v>
      </c>
      <c r="C342" s="199" t="s">
        <v>225</v>
      </c>
      <c r="D342" s="199" t="s">
        <v>595</v>
      </c>
      <c r="E342" s="200" t="s">
        <v>596</v>
      </c>
      <c r="F342" s="109">
        <v>0</v>
      </c>
      <c r="G342" s="109">
        <v>0</v>
      </c>
      <c r="H342" s="109">
        <f t="shared" si="5"/>
        <v>0</v>
      </c>
      <c r="I342" s="109">
        <v>32</v>
      </c>
    </row>
    <row r="343" spans="1:9">
      <c r="A343" s="199" t="s">
        <v>226</v>
      </c>
      <c r="B343" s="199" t="s">
        <v>164</v>
      </c>
      <c r="C343" s="199" t="s">
        <v>225</v>
      </c>
      <c r="D343" s="199" t="s">
        <v>597</v>
      </c>
      <c r="E343" s="200" t="s">
        <v>598</v>
      </c>
      <c r="F343" s="109">
        <v>44223</v>
      </c>
      <c r="G343" s="109">
        <v>31779</v>
      </c>
      <c r="H343" s="109">
        <f t="shared" si="5"/>
        <v>12444</v>
      </c>
      <c r="I343" s="109">
        <v>42515</v>
      </c>
    </row>
    <row r="344" spans="1:9">
      <c r="A344" s="199" t="s">
        <v>226</v>
      </c>
      <c r="B344" s="199" t="s">
        <v>164</v>
      </c>
      <c r="C344" s="199" t="s">
        <v>225</v>
      </c>
      <c r="D344" s="199" t="s">
        <v>599</v>
      </c>
      <c r="E344" s="200" t="s">
        <v>600</v>
      </c>
      <c r="F344" s="109">
        <v>932906</v>
      </c>
      <c r="G344" s="109">
        <v>490482</v>
      </c>
      <c r="H344" s="109">
        <f t="shared" si="5"/>
        <v>442424</v>
      </c>
      <c r="I344" s="109">
        <v>760023</v>
      </c>
    </row>
    <row r="345" spans="1:9">
      <c r="A345" s="199" t="s">
        <v>226</v>
      </c>
      <c r="B345" s="199" t="s">
        <v>164</v>
      </c>
      <c r="C345" s="199" t="s">
        <v>225</v>
      </c>
      <c r="D345" s="199" t="s">
        <v>601</v>
      </c>
      <c r="E345" s="200" t="s">
        <v>602</v>
      </c>
      <c r="F345" s="109">
        <v>152455</v>
      </c>
      <c r="G345" s="109">
        <v>25909</v>
      </c>
      <c r="H345" s="109">
        <f t="shared" si="5"/>
        <v>126546</v>
      </c>
      <c r="I345" s="109">
        <v>4372</v>
      </c>
    </row>
    <row r="346" spans="1:9">
      <c r="A346" s="199" t="s">
        <v>226</v>
      </c>
      <c r="B346" s="199" t="s">
        <v>164</v>
      </c>
      <c r="C346" s="199" t="s">
        <v>225</v>
      </c>
      <c r="D346" s="199" t="s">
        <v>603</v>
      </c>
      <c r="E346" s="200" t="s">
        <v>604</v>
      </c>
      <c r="F346" s="109">
        <v>133554</v>
      </c>
      <c r="G346" s="109">
        <v>128344</v>
      </c>
      <c r="H346" s="109">
        <f t="shared" si="5"/>
        <v>5210</v>
      </c>
      <c r="I346" s="109">
        <v>109604</v>
      </c>
    </row>
    <row r="347" spans="1:9">
      <c r="A347" s="199" t="s">
        <v>226</v>
      </c>
      <c r="B347" s="199" t="s">
        <v>164</v>
      </c>
      <c r="C347" s="199" t="s">
        <v>225</v>
      </c>
      <c r="D347" s="199">
        <v>19067</v>
      </c>
      <c r="E347" s="200" t="s">
        <v>1313</v>
      </c>
      <c r="F347" s="109">
        <v>714</v>
      </c>
      <c r="G347" s="109">
        <v>714</v>
      </c>
      <c r="H347" s="109">
        <f t="shared" si="5"/>
        <v>0</v>
      </c>
      <c r="I347" s="109">
        <v>0</v>
      </c>
    </row>
    <row r="348" spans="1:9" hidden="1">
      <c r="A348" s="199" t="s">
        <v>226</v>
      </c>
      <c r="B348" s="199" t="s">
        <v>164</v>
      </c>
      <c r="C348" s="199" t="s">
        <v>225</v>
      </c>
      <c r="D348" s="199" t="s">
        <v>1194</v>
      </c>
      <c r="E348" s="200" t="s">
        <v>1223</v>
      </c>
      <c r="F348" s="109">
        <v>0</v>
      </c>
      <c r="G348" s="109">
        <v>0</v>
      </c>
      <c r="H348" s="109">
        <f t="shared" si="5"/>
        <v>0</v>
      </c>
      <c r="I348" s="109">
        <v>0</v>
      </c>
    </row>
    <row r="349" spans="1:9" hidden="1">
      <c r="A349" s="199" t="s">
        <v>226</v>
      </c>
      <c r="B349" s="199" t="s">
        <v>164</v>
      </c>
      <c r="C349" s="199" t="s">
        <v>225</v>
      </c>
      <c r="D349" s="199" t="s">
        <v>1136</v>
      </c>
      <c r="E349" s="200" t="s">
        <v>1137</v>
      </c>
      <c r="F349" s="109">
        <v>0</v>
      </c>
      <c r="G349" s="109">
        <v>0</v>
      </c>
      <c r="H349" s="109">
        <f t="shared" si="5"/>
        <v>0</v>
      </c>
      <c r="I349" s="109">
        <v>0</v>
      </c>
    </row>
    <row r="350" spans="1:9">
      <c r="A350" s="199" t="s">
        <v>226</v>
      </c>
      <c r="B350" s="199" t="s">
        <v>164</v>
      </c>
      <c r="C350" s="199" t="s">
        <v>225</v>
      </c>
      <c r="D350" s="199" t="s">
        <v>1138</v>
      </c>
      <c r="E350" s="200" t="s">
        <v>1139</v>
      </c>
      <c r="F350" s="109">
        <v>4687479</v>
      </c>
      <c r="G350" s="109">
        <v>1558235</v>
      </c>
      <c r="H350" s="109">
        <f t="shared" si="5"/>
        <v>3129244</v>
      </c>
      <c r="I350" s="109">
        <v>3745006</v>
      </c>
    </row>
    <row r="351" spans="1:9">
      <c r="A351" s="199" t="s">
        <v>226</v>
      </c>
      <c r="B351" s="199" t="s">
        <v>164</v>
      </c>
      <c r="C351" s="199" t="s">
        <v>225</v>
      </c>
      <c r="D351" s="199" t="s">
        <v>1140</v>
      </c>
      <c r="E351" s="200" t="s">
        <v>1141</v>
      </c>
      <c r="F351" s="109">
        <v>0</v>
      </c>
      <c r="G351" s="109">
        <v>13</v>
      </c>
      <c r="H351" s="109">
        <f t="shared" si="5"/>
        <v>-13</v>
      </c>
      <c r="I351" s="109">
        <v>15781</v>
      </c>
    </row>
    <row r="352" spans="1:9">
      <c r="A352" s="199" t="s">
        <v>226</v>
      </c>
      <c r="B352" s="199" t="s">
        <v>164</v>
      </c>
      <c r="C352" s="199" t="s">
        <v>225</v>
      </c>
      <c r="D352" s="199" t="s">
        <v>1142</v>
      </c>
      <c r="E352" s="200" t="s">
        <v>1143</v>
      </c>
      <c r="F352" s="109">
        <v>100000</v>
      </c>
      <c r="G352" s="109">
        <v>124674</v>
      </c>
      <c r="H352" s="109">
        <f t="shared" si="5"/>
        <v>-24674</v>
      </c>
      <c r="I352" s="109">
        <v>0</v>
      </c>
    </row>
    <row r="353" spans="1:9">
      <c r="A353" s="199" t="s">
        <v>226</v>
      </c>
      <c r="B353" s="199" t="s">
        <v>164</v>
      </c>
      <c r="C353" s="199" t="s">
        <v>225</v>
      </c>
      <c r="D353" s="199" t="s">
        <v>358</v>
      </c>
      <c r="E353" s="200" t="s">
        <v>158</v>
      </c>
      <c r="F353" s="109">
        <v>325418</v>
      </c>
      <c r="G353" s="109">
        <v>305324</v>
      </c>
      <c r="H353" s="109">
        <f t="shared" si="5"/>
        <v>20094</v>
      </c>
      <c r="I353" s="109">
        <v>142799</v>
      </c>
    </row>
    <row r="354" spans="1:9" hidden="1">
      <c r="A354" s="199" t="s">
        <v>226</v>
      </c>
      <c r="B354" s="199" t="s">
        <v>164</v>
      </c>
      <c r="C354" s="199" t="s">
        <v>233</v>
      </c>
      <c r="D354" s="199" t="s">
        <v>667</v>
      </c>
      <c r="E354" s="200" t="s">
        <v>826</v>
      </c>
      <c r="F354" s="109">
        <v>0</v>
      </c>
      <c r="G354" s="109">
        <v>0</v>
      </c>
      <c r="H354" s="109">
        <f t="shared" si="5"/>
        <v>0</v>
      </c>
      <c r="I354" s="109">
        <v>0</v>
      </c>
    </row>
    <row r="355" spans="1:9">
      <c r="A355" s="199" t="s">
        <v>226</v>
      </c>
      <c r="B355" s="199" t="s">
        <v>164</v>
      </c>
      <c r="C355" s="199" t="s">
        <v>233</v>
      </c>
      <c r="D355" s="199" t="s">
        <v>1003</v>
      </c>
      <c r="E355" s="200" t="s">
        <v>1004</v>
      </c>
      <c r="F355" s="109">
        <v>14500</v>
      </c>
      <c r="G355" s="109">
        <v>0</v>
      </c>
      <c r="H355" s="109">
        <f t="shared" si="5"/>
        <v>14500</v>
      </c>
      <c r="I355" s="109">
        <v>12174</v>
      </c>
    </row>
    <row r="356" spans="1:9">
      <c r="A356" s="199" t="s">
        <v>226</v>
      </c>
      <c r="B356" s="199" t="s">
        <v>164</v>
      </c>
      <c r="C356" s="199" t="s">
        <v>233</v>
      </c>
      <c r="D356" s="199" t="s">
        <v>358</v>
      </c>
      <c r="E356" s="200" t="s">
        <v>158</v>
      </c>
      <c r="F356" s="109">
        <v>4000</v>
      </c>
      <c r="G356" s="109">
        <v>1934</v>
      </c>
      <c r="H356" s="109">
        <f t="shared" si="5"/>
        <v>2066</v>
      </c>
      <c r="I356" s="109">
        <v>5179</v>
      </c>
    </row>
    <row r="357" spans="1:9">
      <c r="A357" s="199" t="s">
        <v>226</v>
      </c>
      <c r="B357" s="199" t="s">
        <v>164</v>
      </c>
      <c r="C357" s="199" t="s">
        <v>282</v>
      </c>
      <c r="D357" s="199" t="s">
        <v>356</v>
      </c>
      <c r="E357" s="200" t="s">
        <v>447</v>
      </c>
      <c r="F357" s="109">
        <v>0</v>
      </c>
      <c r="G357" s="109">
        <v>1350</v>
      </c>
      <c r="H357" s="109">
        <f t="shared" si="5"/>
        <v>-1350</v>
      </c>
      <c r="I357" s="109">
        <v>0</v>
      </c>
    </row>
    <row r="358" spans="1:9" hidden="1">
      <c r="A358" s="199" t="s">
        <v>226</v>
      </c>
      <c r="B358" s="199" t="s">
        <v>164</v>
      </c>
      <c r="C358" s="199" t="s">
        <v>282</v>
      </c>
      <c r="D358" s="199" t="s">
        <v>358</v>
      </c>
      <c r="E358" s="200" t="s">
        <v>158</v>
      </c>
      <c r="F358" s="109">
        <v>0</v>
      </c>
      <c r="G358" s="109">
        <v>0</v>
      </c>
      <c r="H358" s="109">
        <f t="shared" si="5"/>
        <v>0</v>
      </c>
      <c r="I358" s="109">
        <v>0</v>
      </c>
    </row>
    <row r="359" spans="1:9" hidden="1">
      <c r="A359" s="199" t="s">
        <v>226</v>
      </c>
      <c r="B359" s="199" t="s">
        <v>225</v>
      </c>
      <c r="C359" s="199" t="s">
        <v>165</v>
      </c>
      <c r="D359" s="199" t="s">
        <v>359</v>
      </c>
      <c r="E359" s="200" t="s">
        <v>449</v>
      </c>
      <c r="F359" s="109">
        <v>0</v>
      </c>
      <c r="G359" s="109">
        <v>0</v>
      </c>
      <c r="H359" s="109">
        <f t="shared" si="5"/>
        <v>0</v>
      </c>
      <c r="I359" s="109">
        <v>0</v>
      </c>
    </row>
    <row r="360" spans="1:9">
      <c r="A360" s="199" t="s">
        <v>226</v>
      </c>
      <c r="B360" s="199" t="s">
        <v>225</v>
      </c>
      <c r="C360" s="199" t="s">
        <v>165</v>
      </c>
      <c r="D360" s="199" t="s">
        <v>360</v>
      </c>
      <c r="E360" s="200" t="s">
        <v>450</v>
      </c>
      <c r="F360" s="109">
        <v>0</v>
      </c>
      <c r="G360" s="109">
        <v>336464</v>
      </c>
      <c r="H360" s="109">
        <f t="shared" si="5"/>
        <v>-336464</v>
      </c>
      <c r="I360" s="109">
        <v>79619</v>
      </c>
    </row>
    <row r="361" spans="1:9" hidden="1">
      <c r="A361" s="199" t="s">
        <v>226</v>
      </c>
      <c r="B361" s="199" t="s">
        <v>225</v>
      </c>
      <c r="C361" s="199" t="s">
        <v>165</v>
      </c>
      <c r="D361" s="199" t="s">
        <v>519</v>
      </c>
      <c r="E361" s="200" t="s">
        <v>520</v>
      </c>
      <c r="F361" s="109">
        <v>0</v>
      </c>
      <c r="G361" s="109">
        <v>0</v>
      </c>
      <c r="H361" s="109">
        <f t="shared" si="5"/>
        <v>0</v>
      </c>
      <c r="I361" s="109">
        <v>0</v>
      </c>
    </row>
    <row r="362" spans="1:9">
      <c r="A362" s="199" t="s">
        <v>226</v>
      </c>
      <c r="B362" s="199" t="s">
        <v>225</v>
      </c>
      <c r="C362" s="199" t="s">
        <v>165</v>
      </c>
      <c r="D362" s="199" t="s">
        <v>717</v>
      </c>
      <c r="E362" s="200" t="s">
        <v>1144</v>
      </c>
      <c r="F362" s="109">
        <v>5720367</v>
      </c>
      <c r="G362" s="109">
        <v>4623355</v>
      </c>
      <c r="H362" s="109">
        <f t="shared" si="5"/>
        <v>1097012</v>
      </c>
      <c r="I362" s="109">
        <v>6154509</v>
      </c>
    </row>
    <row r="363" spans="1:9">
      <c r="A363" s="199" t="s">
        <v>226</v>
      </c>
      <c r="B363" s="199" t="s">
        <v>225</v>
      </c>
      <c r="C363" s="199" t="s">
        <v>165</v>
      </c>
      <c r="D363" s="199" t="s">
        <v>827</v>
      </c>
      <c r="E363" s="200" t="s">
        <v>1144</v>
      </c>
      <c r="F363" s="109">
        <v>281132</v>
      </c>
      <c r="G363" s="109">
        <v>231632</v>
      </c>
      <c r="H363" s="109">
        <f t="shared" si="5"/>
        <v>49500</v>
      </c>
      <c r="I363" s="109">
        <v>198159</v>
      </c>
    </row>
    <row r="364" spans="1:9">
      <c r="A364" s="199" t="s">
        <v>226</v>
      </c>
      <c r="B364" s="199" t="s">
        <v>225</v>
      </c>
      <c r="C364" s="199" t="s">
        <v>165</v>
      </c>
      <c r="D364" s="199" t="s">
        <v>718</v>
      </c>
      <c r="E364" s="200" t="s">
        <v>1144</v>
      </c>
      <c r="F364" s="109">
        <v>45033</v>
      </c>
      <c r="G364" s="109">
        <v>88657</v>
      </c>
      <c r="H364" s="109">
        <f t="shared" si="5"/>
        <v>-43624</v>
      </c>
      <c r="I364" s="109">
        <v>95619</v>
      </c>
    </row>
    <row r="365" spans="1:9">
      <c r="A365" s="199" t="s">
        <v>226</v>
      </c>
      <c r="B365" s="199" t="s">
        <v>225</v>
      </c>
      <c r="C365" s="199" t="s">
        <v>165</v>
      </c>
      <c r="D365" s="199" t="s">
        <v>828</v>
      </c>
      <c r="E365" s="200" t="s">
        <v>1144</v>
      </c>
      <c r="F365" s="109">
        <v>164382</v>
      </c>
      <c r="G365" s="109">
        <v>135602</v>
      </c>
      <c r="H365" s="109">
        <f t="shared" si="5"/>
        <v>28780</v>
      </c>
      <c r="I365" s="109">
        <v>166793</v>
      </c>
    </row>
    <row r="366" spans="1:9">
      <c r="A366" s="199" t="s">
        <v>226</v>
      </c>
      <c r="B366" s="199" t="s">
        <v>225</v>
      </c>
      <c r="C366" s="199" t="s">
        <v>165</v>
      </c>
      <c r="D366" s="199" t="s">
        <v>719</v>
      </c>
      <c r="E366" s="200" t="s">
        <v>1144</v>
      </c>
      <c r="F366" s="109">
        <v>513448</v>
      </c>
      <c r="G366" s="109">
        <v>892075</v>
      </c>
      <c r="H366" s="109">
        <f t="shared" si="5"/>
        <v>-378627</v>
      </c>
      <c r="I366" s="109">
        <v>297237</v>
      </c>
    </row>
    <row r="367" spans="1:9">
      <c r="A367" s="199" t="s">
        <v>226</v>
      </c>
      <c r="B367" s="199" t="s">
        <v>225</v>
      </c>
      <c r="C367" s="199" t="s">
        <v>165</v>
      </c>
      <c r="D367" s="199" t="s">
        <v>829</v>
      </c>
      <c r="E367" s="200" t="s">
        <v>1145</v>
      </c>
      <c r="F367" s="109">
        <v>8946</v>
      </c>
      <c r="G367" s="109">
        <v>8945</v>
      </c>
      <c r="H367" s="109">
        <f t="shared" si="5"/>
        <v>1</v>
      </c>
      <c r="I367" s="109">
        <v>1967</v>
      </c>
    </row>
    <row r="368" spans="1:9">
      <c r="A368" s="199" t="s">
        <v>226</v>
      </c>
      <c r="B368" s="199" t="s">
        <v>225</v>
      </c>
      <c r="C368" s="199" t="s">
        <v>165</v>
      </c>
      <c r="D368" s="199" t="s">
        <v>1146</v>
      </c>
      <c r="E368" s="200" t="s">
        <v>1145</v>
      </c>
      <c r="F368" s="109">
        <v>2000</v>
      </c>
      <c r="G368" s="109">
        <v>4427</v>
      </c>
      <c r="H368" s="109">
        <f t="shared" si="5"/>
        <v>-2427</v>
      </c>
      <c r="I368" s="109">
        <v>1470</v>
      </c>
    </row>
    <row r="369" spans="1:9">
      <c r="A369" s="199" t="s">
        <v>226</v>
      </c>
      <c r="B369" s="199" t="s">
        <v>225</v>
      </c>
      <c r="C369" s="199" t="s">
        <v>165</v>
      </c>
      <c r="D369" s="199">
        <v>78318</v>
      </c>
      <c r="E369" s="200" t="s">
        <v>1314</v>
      </c>
      <c r="F369" s="109">
        <v>4454</v>
      </c>
      <c r="G369" s="109">
        <v>0</v>
      </c>
      <c r="H369" s="109">
        <f t="shared" si="5"/>
        <v>4454</v>
      </c>
      <c r="I369" s="109">
        <v>0</v>
      </c>
    </row>
    <row r="370" spans="1:9">
      <c r="A370" s="199" t="s">
        <v>226</v>
      </c>
      <c r="B370" s="199" t="s">
        <v>225</v>
      </c>
      <c r="C370" s="199" t="s">
        <v>165</v>
      </c>
      <c r="D370" s="199" t="s">
        <v>725</v>
      </c>
      <c r="E370" s="200" t="s">
        <v>1145</v>
      </c>
      <c r="F370" s="109">
        <v>36856</v>
      </c>
      <c r="G370" s="109">
        <v>36855</v>
      </c>
      <c r="H370" s="109">
        <f t="shared" si="5"/>
        <v>1</v>
      </c>
      <c r="I370" s="109">
        <v>25195</v>
      </c>
    </row>
    <row r="371" spans="1:9">
      <c r="A371" s="199" t="s">
        <v>226</v>
      </c>
      <c r="B371" s="199" t="s">
        <v>225</v>
      </c>
      <c r="C371" s="199" t="s">
        <v>165</v>
      </c>
      <c r="D371" s="199" t="s">
        <v>830</v>
      </c>
      <c r="E371" s="200" t="s">
        <v>1147</v>
      </c>
      <c r="F371" s="109">
        <v>914668</v>
      </c>
      <c r="G371" s="109">
        <v>886680</v>
      </c>
      <c r="H371" s="109">
        <f t="shared" si="5"/>
        <v>27988</v>
      </c>
      <c r="I371" s="109">
        <v>829935</v>
      </c>
    </row>
    <row r="372" spans="1:9">
      <c r="A372" s="199" t="s">
        <v>226</v>
      </c>
      <c r="B372" s="199" t="s">
        <v>225</v>
      </c>
      <c r="C372" s="199" t="s">
        <v>165</v>
      </c>
      <c r="D372" s="199" t="s">
        <v>831</v>
      </c>
      <c r="E372" s="200" t="s">
        <v>1148</v>
      </c>
      <c r="F372" s="109">
        <v>195959</v>
      </c>
      <c r="G372" s="109">
        <v>177407</v>
      </c>
      <c r="H372" s="109">
        <f t="shared" si="5"/>
        <v>18552</v>
      </c>
      <c r="I372" s="109">
        <v>167607</v>
      </c>
    </row>
    <row r="373" spans="1:9">
      <c r="A373" s="199" t="s">
        <v>226</v>
      </c>
      <c r="B373" s="199" t="s">
        <v>225</v>
      </c>
      <c r="C373" s="199" t="s">
        <v>165</v>
      </c>
      <c r="D373" s="199" t="s">
        <v>720</v>
      </c>
      <c r="E373" s="200" t="s">
        <v>1149</v>
      </c>
      <c r="F373" s="109">
        <v>750881</v>
      </c>
      <c r="G373" s="109">
        <v>836743</v>
      </c>
      <c r="H373" s="109">
        <f t="shared" si="5"/>
        <v>-85862</v>
      </c>
      <c r="I373" s="109">
        <v>860075</v>
      </c>
    </row>
    <row r="374" spans="1:9">
      <c r="A374" s="199" t="s">
        <v>226</v>
      </c>
      <c r="B374" s="199" t="s">
        <v>225</v>
      </c>
      <c r="C374" s="199" t="s">
        <v>165</v>
      </c>
      <c r="D374" s="199" t="s">
        <v>721</v>
      </c>
      <c r="E374" s="200" t="s">
        <v>1149</v>
      </c>
      <c r="F374" s="109">
        <v>238744</v>
      </c>
      <c r="G374" s="109">
        <v>276293</v>
      </c>
      <c r="H374" s="109">
        <f t="shared" si="5"/>
        <v>-37549</v>
      </c>
      <c r="I374" s="109">
        <v>102599</v>
      </c>
    </row>
    <row r="375" spans="1:9">
      <c r="A375" s="199" t="s">
        <v>226</v>
      </c>
      <c r="B375" s="199" t="s">
        <v>225</v>
      </c>
      <c r="C375" s="199" t="s">
        <v>165</v>
      </c>
      <c r="D375" s="199" t="s">
        <v>832</v>
      </c>
      <c r="E375" s="200" t="s">
        <v>1149</v>
      </c>
      <c r="F375" s="109">
        <v>28964</v>
      </c>
      <c r="G375" s="109">
        <v>35406</v>
      </c>
      <c r="H375" s="109">
        <f t="shared" si="5"/>
        <v>-6442</v>
      </c>
      <c r="I375" s="109">
        <v>17676</v>
      </c>
    </row>
    <row r="376" spans="1:9">
      <c r="A376" s="199" t="s">
        <v>226</v>
      </c>
      <c r="B376" s="199" t="s">
        <v>225</v>
      </c>
      <c r="C376" s="199" t="s">
        <v>165</v>
      </c>
      <c r="D376" s="199" t="s">
        <v>833</v>
      </c>
      <c r="E376" s="200" t="s">
        <v>1149</v>
      </c>
      <c r="F376" s="109">
        <v>52197</v>
      </c>
      <c r="G376" s="109">
        <v>51710</v>
      </c>
      <c r="H376" s="109">
        <f t="shared" si="5"/>
        <v>487</v>
      </c>
      <c r="I376" s="109">
        <v>57627</v>
      </c>
    </row>
    <row r="377" spans="1:9">
      <c r="A377" s="199" t="s">
        <v>226</v>
      </c>
      <c r="B377" s="199" t="s">
        <v>225</v>
      </c>
      <c r="C377" s="199" t="s">
        <v>165</v>
      </c>
      <c r="D377" s="199" t="s">
        <v>722</v>
      </c>
      <c r="E377" s="200" t="s">
        <v>1149</v>
      </c>
      <c r="F377" s="109">
        <v>73955</v>
      </c>
      <c r="G377" s="109">
        <v>107381</v>
      </c>
      <c r="H377" s="109">
        <f t="shared" si="5"/>
        <v>-33426</v>
      </c>
      <c r="I377" s="109">
        <v>128453</v>
      </c>
    </row>
    <row r="378" spans="1:9">
      <c r="A378" s="199" t="s">
        <v>226</v>
      </c>
      <c r="B378" s="199" t="s">
        <v>225</v>
      </c>
      <c r="C378" s="199" t="s">
        <v>165</v>
      </c>
      <c r="D378" s="199" t="s">
        <v>834</v>
      </c>
      <c r="E378" s="200" t="s">
        <v>1147</v>
      </c>
      <c r="F378" s="109">
        <v>7907</v>
      </c>
      <c r="G378" s="109">
        <v>681</v>
      </c>
      <c r="H378" s="109">
        <f t="shared" si="5"/>
        <v>7226</v>
      </c>
      <c r="I378" s="109">
        <v>11086</v>
      </c>
    </row>
    <row r="379" spans="1:9">
      <c r="A379" s="199" t="s">
        <v>226</v>
      </c>
      <c r="B379" s="199" t="s">
        <v>225</v>
      </c>
      <c r="C379" s="199" t="s">
        <v>165</v>
      </c>
      <c r="D379" s="199" t="s">
        <v>723</v>
      </c>
      <c r="E379" s="200" t="s">
        <v>1147</v>
      </c>
      <c r="F379" s="109">
        <v>4842</v>
      </c>
      <c r="G379" s="109">
        <v>4837</v>
      </c>
      <c r="H379" s="109">
        <f t="shared" si="5"/>
        <v>5</v>
      </c>
      <c r="I379" s="109">
        <v>0</v>
      </c>
    </row>
    <row r="380" spans="1:9">
      <c r="A380" s="199" t="s">
        <v>226</v>
      </c>
      <c r="B380" s="199" t="s">
        <v>225</v>
      </c>
      <c r="C380" s="199" t="s">
        <v>165</v>
      </c>
      <c r="D380" s="199" t="s">
        <v>724</v>
      </c>
      <c r="E380" s="200" t="s">
        <v>1147</v>
      </c>
      <c r="F380" s="109">
        <v>0</v>
      </c>
      <c r="G380" s="109">
        <v>0</v>
      </c>
      <c r="H380" s="109">
        <f t="shared" si="5"/>
        <v>0</v>
      </c>
      <c r="I380" s="109">
        <v>2977</v>
      </c>
    </row>
    <row r="381" spans="1:9">
      <c r="A381" s="199" t="s">
        <v>226</v>
      </c>
      <c r="B381" s="199" t="s">
        <v>225</v>
      </c>
      <c r="C381" s="199" t="s">
        <v>165</v>
      </c>
      <c r="D381" s="199" t="s">
        <v>835</v>
      </c>
      <c r="E381" s="200" t="s">
        <v>1147</v>
      </c>
      <c r="F381" s="109">
        <v>2940</v>
      </c>
      <c r="G381" s="109">
        <v>0</v>
      </c>
      <c r="H381" s="109">
        <f t="shared" si="5"/>
        <v>2940</v>
      </c>
      <c r="I381" s="109">
        <v>2932</v>
      </c>
    </row>
    <row r="382" spans="1:9">
      <c r="A382" s="199" t="s">
        <v>226</v>
      </c>
      <c r="B382" s="199" t="s">
        <v>225</v>
      </c>
      <c r="C382" s="199" t="s">
        <v>165</v>
      </c>
      <c r="D382" s="199" t="s">
        <v>836</v>
      </c>
      <c r="E382" s="200" t="s">
        <v>1147</v>
      </c>
      <c r="F382" s="109">
        <v>129220</v>
      </c>
      <c r="G382" s="109">
        <v>134936</v>
      </c>
      <c r="H382" s="109">
        <f t="shared" si="5"/>
        <v>-5716</v>
      </c>
      <c r="I382" s="109">
        <v>22236</v>
      </c>
    </row>
    <row r="383" spans="1:9">
      <c r="A383" s="199" t="s">
        <v>226</v>
      </c>
      <c r="B383" s="199" t="s">
        <v>225</v>
      </c>
      <c r="C383" s="199" t="s">
        <v>165</v>
      </c>
      <c r="D383" s="199" t="s">
        <v>1150</v>
      </c>
      <c r="E383" s="200" t="s">
        <v>1144</v>
      </c>
      <c r="F383" s="109">
        <v>6438</v>
      </c>
      <c r="G383" s="109">
        <v>4691</v>
      </c>
      <c r="H383" s="109">
        <f t="shared" si="5"/>
        <v>1747</v>
      </c>
      <c r="I383" s="109">
        <v>4320</v>
      </c>
    </row>
    <row r="384" spans="1:9">
      <c r="A384" s="199" t="s">
        <v>226</v>
      </c>
      <c r="B384" s="199" t="s">
        <v>225</v>
      </c>
      <c r="C384" s="199" t="s">
        <v>165</v>
      </c>
      <c r="D384" s="199" t="s">
        <v>1195</v>
      </c>
      <c r="E384" s="200" t="s">
        <v>1145</v>
      </c>
      <c r="F384" s="109">
        <v>1260</v>
      </c>
      <c r="G384" s="109">
        <v>1260</v>
      </c>
      <c r="H384" s="109">
        <f t="shared" si="5"/>
        <v>0</v>
      </c>
      <c r="I384" s="109">
        <v>1260</v>
      </c>
    </row>
    <row r="385" spans="1:9">
      <c r="A385" s="199" t="s">
        <v>226</v>
      </c>
      <c r="B385" s="199" t="s">
        <v>225</v>
      </c>
      <c r="C385" s="199" t="s">
        <v>165</v>
      </c>
      <c r="D385" s="199">
        <v>78336</v>
      </c>
      <c r="E385" s="200" t="s">
        <v>1315</v>
      </c>
      <c r="F385" s="109">
        <v>102533</v>
      </c>
      <c r="G385" s="109">
        <v>76048</v>
      </c>
      <c r="H385" s="109">
        <f t="shared" si="5"/>
        <v>26485</v>
      </c>
      <c r="I385" s="109">
        <v>0</v>
      </c>
    </row>
    <row r="386" spans="1:9" hidden="1">
      <c r="A386" s="199" t="s">
        <v>226</v>
      </c>
      <c r="B386" s="199" t="s">
        <v>225</v>
      </c>
      <c r="C386" s="199" t="s">
        <v>168</v>
      </c>
      <c r="D386" s="199" t="s">
        <v>360</v>
      </c>
      <c r="E386" s="200" t="s">
        <v>450</v>
      </c>
      <c r="F386" s="109">
        <v>0</v>
      </c>
      <c r="G386" s="109">
        <v>0</v>
      </c>
      <c r="H386" s="109">
        <f t="shared" si="5"/>
        <v>0</v>
      </c>
      <c r="I386" s="109">
        <v>0</v>
      </c>
    </row>
    <row r="387" spans="1:9">
      <c r="A387" s="199" t="s">
        <v>226</v>
      </c>
      <c r="B387" s="199" t="s">
        <v>225</v>
      </c>
      <c r="C387" s="199" t="s">
        <v>168</v>
      </c>
      <c r="D387" s="199" t="s">
        <v>717</v>
      </c>
      <c r="E387" s="200" t="s">
        <v>1144</v>
      </c>
      <c r="F387" s="109">
        <v>2268</v>
      </c>
      <c r="G387" s="109">
        <v>2268</v>
      </c>
      <c r="H387" s="109">
        <f t="shared" si="5"/>
        <v>0</v>
      </c>
      <c r="I387" s="109">
        <v>24227</v>
      </c>
    </row>
    <row r="388" spans="1:9">
      <c r="A388" s="199" t="s">
        <v>226</v>
      </c>
      <c r="B388" s="199" t="s">
        <v>225</v>
      </c>
      <c r="C388" s="199" t="s">
        <v>168</v>
      </c>
      <c r="D388" s="199" t="s">
        <v>827</v>
      </c>
      <c r="E388" s="200" t="s">
        <v>1144</v>
      </c>
      <c r="F388" s="109">
        <v>315</v>
      </c>
      <c r="G388" s="109">
        <v>315</v>
      </c>
      <c r="H388" s="109">
        <f t="shared" si="5"/>
        <v>0</v>
      </c>
      <c r="I388" s="109">
        <v>315</v>
      </c>
    </row>
    <row r="389" spans="1:9" hidden="1">
      <c r="A389" s="199" t="s">
        <v>226</v>
      </c>
      <c r="B389" s="199" t="s">
        <v>225</v>
      </c>
      <c r="C389" s="199" t="s">
        <v>168</v>
      </c>
      <c r="D389" s="199" t="s">
        <v>718</v>
      </c>
      <c r="E389" s="200" t="s">
        <v>1144</v>
      </c>
      <c r="F389" s="109">
        <v>0</v>
      </c>
      <c r="G389" s="109">
        <v>0</v>
      </c>
      <c r="H389" s="109">
        <f t="shared" si="5"/>
        <v>0</v>
      </c>
      <c r="I389" s="109">
        <v>0</v>
      </c>
    </row>
    <row r="390" spans="1:9">
      <c r="A390" s="199" t="s">
        <v>226</v>
      </c>
      <c r="B390" s="199" t="s">
        <v>225</v>
      </c>
      <c r="C390" s="199" t="s">
        <v>168</v>
      </c>
      <c r="D390" s="199" t="s">
        <v>828</v>
      </c>
      <c r="E390" s="200" t="s">
        <v>1144</v>
      </c>
      <c r="F390" s="109">
        <v>0</v>
      </c>
      <c r="G390" s="109">
        <v>0</v>
      </c>
      <c r="H390" s="109">
        <f t="shared" ref="H390:H453" si="6">F390-G390</f>
        <v>0</v>
      </c>
      <c r="I390" s="109">
        <v>15839</v>
      </c>
    </row>
    <row r="391" spans="1:9">
      <c r="A391" s="199" t="s">
        <v>226</v>
      </c>
      <c r="B391" s="199" t="s">
        <v>225</v>
      </c>
      <c r="C391" s="199" t="s">
        <v>168</v>
      </c>
      <c r="D391" s="199" t="s">
        <v>719</v>
      </c>
      <c r="E391" s="200" t="s">
        <v>1144</v>
      </c>
      <c r="F391" s="109">
        <v>3527</v>
      </c>
      <c r="G391" s="109">
        <v>2357</v>
      </c>
      <c r="H391" s="109">
        <f t="shared" si="6"/>
        <v>1170</v>
      </c>
      <c r="I391" s="109">
        <v>1390</v>
      </c>
    </row>
    <row r="392" spans="1:9">
      <c r="A392" s="199" t="s">
        <v>226</v>
      </c>
      <c r="B392" s="199" t="s">
        <v>225</v>
      </c>
      <c r="C392" s="199" t="s">
        <v>168</v>
      </c>
      <c r="D392" s="199" t="s">
        <v>831</v>
      </c>
      <c r="E392" s="200" t="s">
        <v>1148</v>
      </c>
      <c r="F392" s="109">
        <v>3024</v>
      </c>
      <c r="G392" s="109">
        <v>2919</v>
      </c>
      <c r="H392" s="109">
        <f t="shared" si="6"/>
        <v>105</v>
      </c>
      <c r="I392" s="109">
        <v>3024</v>
      </c>
    </row>
    <row r="393" spans="1:9">
      <c r="A393" s="199" t="s">
        <v>226</v>
      </c>
      <c r="B393" s="199" t="s">
        <v>225</v>
      </c>
      <c r="C393" s="199" t="s">
        <v>168</v>
      </c>
      <c r="D393" s="199" t="s">
        <v>720</v>
      </c>
      <c r="E393" s="200" t="s">
        <v>1149</v>
      </c>
      <c r="F393" s="109">
        <v>34410</v>
      </c>
      <c r="G393" s="109">
        <v>33183</v>
      </c>
      <c r="H393" s="109">
        <f t="shared" si="6"/>
        <v>1227</v>
      </c>
      <c r="I393" s="109">
        <v>17980</v>
      </c>
    </row>
    <row r="394" spans="1:9">
      <c r="A394" s="199" t="s">
        <v>226</v>
      </c>
      <c r="B394" s="199" t="s">
        <v>225</v>
      </c>
      <c r="C394" s="199" t="s">
        <v>168</v>
      </c>
      <c r="D394" s="199" t="s">
        <v>721</v>
      </c>
      <c r="E394" s="200" t="s">
        <v>1149</v>
      </c>
      <c r="F394" s="109">
        <v>6296</v>
      </c>
      <c r="G394" s="109">
        <v>4490</v>
      </c>
      <c r="H394" s="109">
        <f t="shared" si="6"/>
        <v>1806</v>
      </c>
      <c r="I394" s="109">
        <v>2948</v>
      </c>
    </row>
    <row r="395" spans="1:9">
      <c r="A395" s="199" t="s">
        <v>226</v>
      </c>
      <c r="B395" s="199" t="s">
        <v>225</v>
      </c>
      <c r="C395" s="199" t="s">
        <v>168</v>
      </c>
      <c r="D395" s="199" t="s">
        <v>832</v>
      </c>
      <c r="E395" s="200" t="s">
        <v>1149</v>
      </c>
      <c r="F395" s="109">
        <v>1270</v>
      </c>
      <c r="G395" s="109">
        <v>1160</v>
      </c>
      <c r="H395" s="109">
        <f t="shared" si="6"/>
        <v>110</v>
      </c>
      <c r="I395" s="109">
        <v>0</v>
      </c>
    </row>
    <row r="396" spans="1:9">
      <c r="A396" s="199" t="s">
        <v>226</v>
      </c>
      <c r="B396" s="199" t="s">
        <v>225</v>
      </c>
      <c r="C396" s="199" t="s">
        <v>168</v>
      </c>
      <c r="D396" s="199" t="s">
        <v>833</v>
      </c>
      <c r="E396" s="200" t="s">
        <v>1149</v>
      </c>
      <c r="F396" s="109">
        <v>20131</v>
      </c>
      <c r="G396" s="109">
        <v>19217</v>
      </c>
      <c r="H396" s="109">
        <f t="shared" si="6"/>
        <v>914</v>
      </c>
      <c r="I396" s="109">
        <v>16886</v>
      </c>
    </row>
    <row r="397" spans="1:9">
      <c r="A397" s="199" t="s">
        <v>226</v>
      </c>
      <c r="B397" s="199" t="s">
        <v>225</v>
      </c>
      <c r="C397" s="199" t="s">
        <v>168</v>
      </c>
      <c r="D397" s="199" t="s">
        <v>722</v>
      </c>
      <c r="E397" s="200" t="s">
        <v>1149</v>
      </c>
      <c r="F397" s="109">
        <v>2451</v>
      </c>
      <c r="G397" s="109">
        <v>480</v>
      </c>
      <c r="H397" s="109">
        <f t="shared" si="6"/>
        <v>1971</v>
      </c>
      <c r="I397" s="109">
        <v>685</v>
      </c>
    </row>
    <row r="398" spans="1:9">
      <c r="A398" s="199" t="s">
        <v>226</v>
      </c>
      <c r="B398" s="199" t="s">
        <v>225</v>
      </c>
      <c r="C398" s="199" t="s">
        <v>168</v>
      </c>
      <c r="D398" s="199" t="s">
        <v>834</v>
      </c>
      <c r="E398" s="200" t="s">
        <v>1147</v>
      </c>
      <c r="F398" s="109">
        <v>0</v>
      </c>
      <c r="G398" s="109">
        <v>0</v>
      </c>
      <c r="H398" s="109">
        <f t="shared" si="6"/>
        <v>0</v>
      </c>
      <c r="I398" s="109">
        <v>468</v>
      </c>
    </row>
    <row r="399" spans="1:9" hidden="1">
      <c r="A399" s="199" t="s">
        <v>226</v>
      </c>
      <c r="B399" s="199" t="s">
        <v>225</v>
      </c>
      <c r="C399" s="199" t="s">
        <v>168</v>
      </c>
      <c r="D399" s="199" t="s">
        <v>723</v>
      </c>
      <c r="E399" s="200" t="s">
        <v>1147</v>
      </c>
      <c r="F399" s="109">
        <v>0</v>
      </c>
      <c r="G399" s="109">
        <v>0</v>
      </c>
      <c r="H399" s="109">
        <f t="shared" si="6"/>
        <v>0</v>
      </c>
      <c r="I399" s="109">
        <v>0</v>
      </c>
    </row>
    <row r="400" spans="1:9">
      <c r="A400" s="199" t="s">
        <v>226</v>
      </c>
      <c r="B400" s="199" t="s">
        <v>225</v>
      </c>
      <c r="C400" s="199" t="s">
        <v>168</v>
      </c>
      <c r="D400" s="199" t="s">
        <v>724</v>
      </c>
      <c r="E400" s="200" t="s">
        <v>1147</v>
      </c>
      <c r="F400" s="109">
        <v>2625</v>
      </c>
      <c r="G400" s="109">
        <v>2499</v>
      </c>
      <c r="H400" s="109">
        <f t="shared" si="6"/>
        <v>126</v>
      </c>
      <c r="I400" s="109">
        <v>0</v>
      </c>
    </row>
    <row r="401" spans="1:9">
      <c r="A401" s="199" t="s">
        <v>226</v>
      </c>
      <c r="B401" s="199" t="s">
        <v>225</v>
      </c>
      <c r="C401" s="199" t="s">
        <v>168</v>
      </c>
      <c r="D401" s="199" t="s">
        <v>836</v>
      </c>
      <c r="E401" s="200" t="s">
        <v>1147</v>
      </c>
      <c r="F401" s="109">
        <v>0</v>
      </c>
      <c r="G401" s="109">
        <v>0</v>
      </c>
      <c r="H401" s="109">
        <f t="shared" si="6"/>
        <v>0</v>
      </c>
      <c r="I401" s="109">
        <v>111</v>
      </c>
    </row>
    <row r="402" spans="1:9">
      <c r="A402" s="199" t="s">
        <v>226</v>
      </c>
      <c r="B402" s="199" t="s">
        <v>225</v>
      </c>
      <c r="C402" s="199" t="s">
        <v>168</v>
      </c>
      <c r="D402" s="199" t="s">
        <v>1150</v>
      </c>
      <c r="E402" s="200" t="s">
        <v>1144</v>
      </c>
      <c r="F402" s="109">
        <v>693</v>
      </c>
      <c r="G402" s="109">
        <v>693</v>
      </c>
      <c r="H402" s="109">
        <f t="shared" si="6"/>
        <v>0</v>
      </c>
      <c r="I402" s="109">
        <v>635</v>
      </c>
    </row>
    <row r="403" spans="1:9">
      <c r="A403" s="199" t="s">
        <v>226</v>
      </c>
      <c r="B403" s="199" t="s">
        <v>225</v>
      </c>
      <c r="C403" s="199" t="s">
        <v>174</v>
      </c>
      <c r="D403" s="199" t="s">
        <v>361</v>
      </c>
      <c r="E403" s="200" t="s">
        <v>451</v>
      </c>
      <c r="F403" s="109">
        <v>2131749</v>
      </c>
      <c r="G403" s="109">
        <v>1721918</v>
      </c>
      <c r="H403" s="109">
        <f t="shared" si="6"/>
        <v>409831</v>
      </c>
      <c r="I403" s="109">
        <v>1756566</v>
      </c>
    </row>
    <row r="404" spans="1:9">
      <c r="A404" s="199" t="s">
        <v>226</v>
      </c>
      <c r="B404" s="199" t="s">
        <v>225</v>
      </c>
      <c r="C404" s="199" t="s">
        <v>174</v>
      </c>
      <c r="D404" s="199" t="s">
        <v>362</v>
      </c>
      <c r="E404" s="200" t="s">
        <v>452</v>
      </c>
      <c r="F404" s="109">
        <v>6384</v>
      </c>
      <c r="G404" s="109">
        <v>11832</v>
      </c>
      <c r="H404" s="109">
        <f t="shared" si="6"/>
        <v>-5448</v>
      </c>
      <c r="I404" s="109">
        <v>9519</v>
      </c>
    </row>
    <row r="405" spans="1:9">
      <c r="A405" s="199" t="s">
        <v>226</v>
      </c>
      <c r="B405" s="199" t="s">
        <v>225</v>
      </c>
      <c r="C405" s="199" t="s">
        <v>174</v>
      </c>
      <c r="D405" s="199" t="s">
        <v>363</v>
      </c>
      <c r="E405" s="200" t="s">
        <v>453</v>
      </c>
      <c r="F405" s="109">
        <v>507379</v>
      </c>
      <c r="G405" s="109">
        <v>453134</v>
      </c>
      <c r="H405" s="109">
        <f t="shared" si="6"/>
        <v>54245</v>
      </c>
      <c r="I405" s="109">
        <v>495492</v>
      </c>
    </row>
    <row r="406" spans="1:9">
      <c r="A406" s="199" t="s">
        <v>226</v>
      </c>
      <c r="B406" s="199" t="s">
        <v>225</v>
      </c>
      <c r="C406" s="199" t="s">
        <v>174</v>
      </c>
      <c r="D406" s="199" t="s">
        <v>364</v>
      </c>
      <c r="E406" s="200" t="s">
        <v>454</v>
      </c>
      <c r="F406" s="109">
        <v>18000</v>
      </c>
      <c r="G406" s="109">
        <v>10650</v>
      </c>
      <c r="H406" s="109">
        <f t="shared" si="6"/>
        <v>7350</v>
      </c>
      <c r="I406" s="109">
        <v>17642</v>
      </c>
    </row>
    <row r="407" spans="1:9">
      <c r="A407" s="199" t="s">
        <v>226</v>
      </c>
      <c r="B407" s="199" t="s">
        <v>225</v>
      </c>
      <c r="C407" s="199" t="s">
        <v>174</v>
      </c>
      <c r="D407" s="199" t="s">
        <v>365</v>
      </c>
      <c r="E407" s="200" t="s">
        <v>0</v>
      </c>
      <c r="F407" s="109">
        <v>3458442</v>
      </c>
      <c r="G407" s="109">
        <v>2127345</v>
      </c>
      <c r="H407" s="109">
        <f t="shared" si="6"/>
        <v>1331097</v>
      </c>
      <c r="I407" s="109">
        <v>2049206</v>
      </c>
    </row>
    <row r="408" spans="1:9">
      <c r="A408" s="199" t="s">
        <v>226</v>
      </c>
      <c r="B408" s="199" t="s">
        <v>225</v>
      </c>
      <c r="C408" s="199" t="s">
        <v>174</v>
      </c>
      <c r="D408" s="199" t="s">
        <v>366</v>
      </c>
      <c r="E408" s="200" t="s">
        <v>455</v>
      </c>
      <c r="F408" s="109">
        <v>11970200</v>
      </c>
      <c r="G408" s="109">
        <v>12807119</v>
      </c>
      <c r="H408" s="109">
        <f t="shared" si="6"/>
        <v>-836919</v>
      </c>
      <c r="I408" s="109">
        <v>18429262</v>
      </c>
    </row>
    <row r="409" spans="1:9">
      <c r="A409" s="199" t="s">
        <v>226</v>
      </c>
      <c r="B409" s="199" t="s">
        <v>225</v>
      </c>
      <c r="C409" s="199" t="s">
        <v>174</v>
      </c>
      <c r="D409" s="199">
        <v>78039</v>
      </c>
      <c r="E409" s="200" t="s">
        <v>1316</v>
      </c>
      <c r="F409" s="109">
        <v>57478</v>
      </c>
      <c r="G409" s="109">
        <v>57478</v>
      </c>
      <c r="H409" s="109">
        <f t="shared" si="6"/>
        <v>0</v>
      </c>
      <c r="I409" s="109">
        <v>0</v>
      </c>
    </row>
    <row r="410" spans="1:9">
      <c r="A410" s="199" t="s">
        <v>226</v>
      </c>
      <c r="B410" s="199" t="s">
        <v>225</v>
      </c>
      <c r="C410" s="199" t="s">
        <v>174</v>
      </c>
      <c r="D410" s="199">
        <v>78041</v>
      </c>
      <c r="E410" s="200" t="s">
        <v>456</v>
      </c>
      <c r="F410" s="109">
        <v>0</v>
      </c>
      <c r="G410" s="109">
        <v>1855</v>
      </c>
      <c r="H410" s="109">
        <f t="shared" si="6"/>
        <v>-1855</v>
      </c>
      <c r="I410" s="109">
        <v>0</v>
      </c>
    </row>
    <row r="411" spans="1:9">
      <c r="A411" s="199" t="s">
        <v>226</v>
      </c>
      <c r="B411" s="199" t="s">
        <v>225</v>
      </c>
      <c r="C411" s="199" t="s">
        <v>174</v>
      </c>
      <c r="D411" s="199" t="s">
        <v>368</v>
      </c>
      <c r="E411" s="200" t="s">
        <v>457</v>
      </c>
      <c r="F411" s="109">
        <v>2029481</v>
      </c>
      <c r="G411" s="109">
        <v>2547216</v>
      </c>
      <c r="H411" s="109">
        <f t="shared" si="6"/>
        <v>-517735</v>
      </c>
      <c r="I411" s="109">
        <v>4190275</v>
      </c>
    </row>
    <row r="412" spans="1:9">
      <c r="A412" s="199" t="s">
        <v>226</v>
      </c>
      <c r="B412" s="199" t="s">
        <v>225</v>
      </c>
      <c r="C412" s="199" t="s">
        <v>174</v>
      </c>
      <c r="D412" s="199" t="s">
        <v>369</v>
      </c>
      <c r="E412" s="200" t="s">
        <v>1</v>
      </c>
      <c r="F412" s="109">
        <v>359435</v>
      </c>
      <c r="G412" s="109">
        <v>577047</v>
      </c>
      <c r="H412" s="109">
        <f t="shared" si="6"/>
        <v>-217612</v>
      </c>
      <c r="I412" s="109">
        <v>628113</v>
      </c>
    </row>
    <row r="413" spans="1:9" hidden="1">
      <c r="A413" s="199" t="s">
        <v>226</v>
      </c>
      <c r="B413" s="199" t="s">
        <v>225</v>
      </c>
      <c r="C413" s="199" t="s">
        <v>164</v>
      </c>
      <c r="D413" s="199" t="s">
        <v>370</v>
      </c>
      <c r="E413" s="200" t="s">
        <v>458</v>
      </c>
      <c r="F413" s="109">
        <v>0</v>
      </c>
      <c r="G413" s="109">
        <v>0</v>
      </c>
      <c r="H413" s="109">
        <f t="shared" si="6"/>
        <v>0</v>
      </c>
      <c r="I413" s="109">
        <v>0</v>
      </c>
    </row>
    <row r="414" spans="1:9">
      <c r="A414" s="199" t="s">
        <v>226</v>
      </c>
      <c r="B414" s="199" t="s">
        <v>225</v>
      </c>
      <c r="C414" s="199" t="s">
        <v>164</v>
      </c>
      <c r="D414" s="199" t="s">
        <v>605</v>
      </c>
      <c r="E414" s="200" t="s">
        <v>837</v>
      </c>
      <c r="F414" s="109">
        <v>387528</v>
      </c>
      <c r="G414" s="109">
        <v>625652</v>
      </c>
      <c r="H414" s="109">
        <f t="shared" si="6"/>
        <v>-238124</v>
      </c>
      <c r="I414" s="109">
        <v>91374</v>
      </c>
    </row>
    <row r="415" spans="1:9">
      <c r="A415" s="199" t="s">
        <v>226</v>
      </c>
      <c r="B415" s="199" t="s">
        <v>225</v>
      </c>
      <c r="C415" s="199" t="s">
        <v>164</v>
      </c>
      <c r="D415" s="199" t="s">
        <v>643</v>
      </c>
      <c r="E415" s="200" t="s">
        <v>838</v>
      </c>
      <c r="F415" s="109">
        <v>170104</v>
      </c>
      <c r="G415" s="109">
        <v>139126</v>
      </c>
      <c r="H415" s="109">
        <f t="shared" si="6"/>
        <v>30978</v>
      </c>
      <c r="I415" s="109">
        <v>121146</v>
      </c>
    </row>
    <row r="416" spans="1:9">
      <c r="A416" s="199" t="s">
        <v>226</v>
      </c>
      <c r="B416" s="199" t="s">
        <v>225</v>
      </c>
      <c r="C416" s="199" t="s">
        <v>164</v>
      </c>
      <c r="D416" s="199" t="s">
        <v>644</v>
      </c>
      <c r="E416" s="200" t="s">
        <v>839</v>
      </c>
      <c r="F416" s="109">
        <v>138137</v>
      </c>
      <c r="G416" s="109">
        <v>110260</v>
      </c>
      <c r="H416" s="109">
        <f t="shared" si="6"/>
        <v>27877</v>
      </c>
      <c r="I416" s="109">
        <v>444550</v>
      </c>
    </row>
    <row r="417" spans="1:9">
      <c r="A417" s="199" t="s">
        <v>226</v>
      </c>
      <c r="B417" s="199" t="s">
        <v>225</v>
      </c>
      <c r="C417" s="199" t="s">
        <v>164</v>
      </c>
      <c r="D417" s="199" t="s">
        <v>645</v>
      </c>
      <c r="E417" s="200" t="s">
        <v>646</v>
      </c>
      <c r="F417" s="109">
        <v>148338</v>
      </c>
      <c r="G417" s="109">
        <v>149586</v>
      </c>
      <c r="H417" s="109">
        <f t="shared" si="6"/>
        <v>-1248</v>
      </c>
      <c r="I417" s="109">
        <v>153678</v>
      </c>
    </row>
    <row r="418" spans="1:9">
      <c r="A418" s="199" t="s">
        <v>226</v>
      </c>
      <c r="B418" s="199" t="s">
        <v>225</v>
      </c>
      <c r="C418" s="199" t="s">
        <v>164</v>
      </c>
      <c r="D418" s="199" t="s">
        <v>647</v>
      </c>
      <c r="E418" s="200" t="s">
        <v>648</v>
      </c>
      <c r="F418" s="109">
        <v>159930</v>
      </c>
      <c r="G418" s="109">
        <v>113332</v>
      </c>
      <c r="H418" s="109">
        <f t="shared" si="6"/>
        <v>46598</v>
      </c>
      <c r="I418" s="109">
        <v>105143</v>
      </c>
    </row>
    <row r="419" spans="1:9">
      <c r="A419" s="199" t="s">
        <v>226</v>
      </c>
      <c r="B419" s="199" t="s">
        <v>225</v>
      </c>
      <c r="C419" s="199" t="s">
        <v>164</v>
      </c>
      <c r="D419" s="199" t="s">
        <v>649</v>
      </c>
      <c r="E419" s="200" t="s">
        <v>650</v>
      </c>
      <c r="F419" s="109">
        <v>243145</v>
      </c>
      <c r="G419" s="109">
        <v>257517</v>
      </c>
      <c r="H419" s="109">
        <f t="shared" si="6"/>
        <v>-14372</v>
      </c>
      <c r="I419" s="109">
        <v>228202</v>
      </c>
    </row>
    <row r="420" spans="1:9">
      <c r="A420" s="199" t="s">
        <v>226</v>
      </c>
      <c r="B420" s="199" t="s">
        <v>225</v>
      </c>
      <c r="C420" s="199" t="s">
        <v>164</v>
      </c>
      <c r="D420" s="199" t="s">
        <v>606</v>
      </c>
      <c r="E420" s="200" t="s">
        <v>607</v>
      </c>
      <c r="F420" s="109">
        <v>238828</v>
      </c>
      <c r="G420" s="109">
        <v>181291</v>
      </c>
      <c r="H420" s="109">
        <f t="shared" si="6"/>
        <v>57537</v>
      </c>
      <c r="I420" s="109">
        <v>202919</v>
      </c>
    </row>
    <row r="421" spans="1:9">
      <c r="A421" s="199" t="s">
        <v>226</v>
      </c>
      <c r="B421" s="199" t="s">
        <v>225</v>
      </c>
      <c r="C421" s="199" t="s">
        <v>164</v>
      </c>
      <c r="D421" s="199" t="s">
        <v>651</v>
      </c>
      <c r="E421" s="200" t="s">
        <v>1151</v>
      </c>
      <c r="F421" s="109">
        <v>19324</v>
      </c>
      <c r="G421" s="109">
        <v>21843</v>
      </c>
      <c r="H421" s="109">
        <f t="shared" si="6"/>
        <v>-2519</v>
      </c>
      <c r="I421" s="109">
        <v>15883</v>
      </c>
    </row>
    <row r="422" spans="1:9">
      <c r="A422" s="199" t="s">
        <v>226</v>
      </c>
      <c r="B422" s="199" t="s">
        <v>225</v>
      </c>
      <c r="C422" s="199" t="s">
        <v>164</v>
      </c>
      <c r="D422" s="199" t="s">
        <v>652</v>
      </c>
      <c r="E422" s="200" t="s">
        <v>653</v>
      </c>
      <c r="F422" s="109">
        <v>14270</v>
      </c>
      <c r="G422" s="109">
        <v>11815</v>
      </c>
      <c r="H422" s="109">
        <f t="shared" si="6"/>
        <v>2455</v>
      </c>
      <c r="I422" s="109">
        <v>12856</v>
      </c>
    </row>
    <row r="423" spans="1:9">
      <c r="A423" s="199" t="s">
        <v>226</v>
      </c>
      <c r="B423" s="199" t="s">
        <v>225</v>
      </c>
      <c r="C423" s="199" t="s">
        <v>225</v>
      </c>
      <c r="D423" s="199" t="s">
        <v>371</v>
      </c>
      <c r="E423" s="200" t="s">
        <v>459</v>
      </c>
      <c r="F423" s="109">
        <v>23163</v>
      </c>
      <c r="G423" s="109">
        <v>13445</v>
      </c>
      <c r="H423" s="109">
        <f t="shared" si="6"/>
        <v>9718</v>
      </c>
      <c r="I423" s="109">
        <v>10217</v>
      </c>
    </row>
    <row r="424" spans="1:9">
      <c r="A424" s="199" t="s">
        <v>226</v>
      </c>
      <c r="B424" s="199" t="s">
        <v>225</v>
      </c>
      <c r="C424" s="199" t="s">
        <v>225</v>
      </c>
      <c r="D424" s="199" t="s">
        <v>840</v>
      </c>
      <c r="E424" s="200" t="s">
        <v>841</v>
      </c>
      <c r="F424" s="109">
        <v>1000</v>
      </c>
      <c r="G424" s="109">
        <v>3216</v>
      </c>
      <c r="H424" s="109">
        <f t="shared" si="6"/>
        <v>-2216</v>
      </c>
      <c r="I424" s="109">
        <v>1608</v>
      </c>
    </row>
    <row r="425" spans="1:9">
      <c r="A425" s="199" t="s">
        <v>226</v>
      </c>
      <c r="B425" s="199" t="s">
        <v>225</v>
      </c>
      <c r="C425" s="199" t="s">
        <v>225</v>
      </c>
      <c r="D425" s="199" t="s">
        <v>372</v>
      </c>
      <c r="E425" s="200" t="s">
        <v>460</v>
      </c>
      <c r="F425" s="109">
        <v>2298853</v>
      </c>
      <c r="G425" s="109">
        <v>2129053</v>
      </c>
      <c r="H425" s="109">
        <f t="shared" si="6"/>
        <v>169800</v>
      </c>
      <c r="I425" s="109">
        <v>2373491</v>
      </c>
    </row>
    <row r="426" spans="1:9">
      <c r="A426" s="199" t="s">
        <v>226</v>
      </c>
      <c r="B426" s="199" t="s">
        <v>225</v>
      </c>
      <c r="C426" s="199" t="s">
        <v>225</v>
      </c>
      <c r="D426" s="199" t="s">
        <v>373</v>
      </c>
      <c r="E426" s="200" t="s">
        <v>461</v>
      </c>
      <c r="F426" s="109">
        <v>300</v>
      </c>
      <c r="G426" s="109">
        <v>0</v>
      </c>
      <c r="H426" s="109">
        <f t="shared" si="6"/>
        <v>300</v>
      </c>
      <c r="I426" s="109">
        <v>787</v>
      </c>
    </row>
    <row r="427" spans="1:9">
      <c r="A427" s="199" t="s">
        <v>226</v>
      </c>
      <c r="B427" s="199" t="s">
        <v>225</v>
      </c>
      <c r="C427" s="199" t="s">
        <v>225</v>
      </c>
      <c r="D427" s="199" t="s">
        <v>521</v>
      </c>
      <c r="E427" s="200" t="s">
        <v>522</v>
      </c>
      <c r="F427" s="109">
        <v>435801</v>
      </c>
      <c r="G427" s="109">
        <v>104107</v>
      </c>
      <c r="H427" s="109">
        <f t="shared" si="6"/>
        <v>331694</v>
      </c>
      <c r="I427" s="109">
        <v>569288</v>
      </c>
    </row>
    <row r="428" spans="1:9">
      <c r="A428" s="199" t="s">
        <v>226</v>
      </c>
      <c r="B428" s="199" t="s">
        <v>225</v>
      </c>
      <c r="C428" s="199" t="s">
        <v>225</v>
      </c>
      <c r="D428" s="199" t="s">
        <v>1005</v>
      </c>
      <c r="E428" s="200" t="s">
        <v>1006</v>
      </c>
      <c r="F428" s="109">
        <v>43443</v>
      </c>
      <c r="G428" s="109">
        <v>43188</v>
      </c>
      <c r="H428" s="109">
        <f t="shared" si="6"/>
        <v>255</v>
      </c>
      <c r="I428" s="109">
        <v>50535</v>
      </c>
    </row>
    <row r="429" spans="1:9">
      <c r="A429" s="199" t="s">
        <v>226</v>
      </c>
      <c r="B429" s="199" t="s">
        <v>225</v>
      </c>
      <c r="C429" s="199" t="s">
        <v>225</v>
      </c>
      <c r="D429" s="199" t="s">
        <v>367</v>
      </c>
      <c r="E429" s="200" t="s">
        <v>456</v>
      </c>
      <c r="F429" s="109">
        <v>41598</v>
      </c>
      <c r="G429" s="109">
        <v>16979</v>
      </c>
      <c r="H429" s="109">
        <f t="shared" si="6"/>
        <v>24619</v>
      </c>
      <c r="I429" s="109">
        <v>35453</v>
      </c>
    </row>
    <row r="430" spans="1:9">
      <c r="A430" s="199" t="s">
        <v>226</v>
      </c>
      <c r="B430" s="199" t="s">
        <v>225</v>
      </c>
      <c r="C430" s="199" t="s">
        <v>225</v>
      </c>
      <c r="D430" s="199" t="s">
        <v>374</v>
      </c>
      <c r="E430" s="200" t="s">
        <v>462</v>
      </c>
      <c r="F430" s="109">
        <v>166310</v>
      </c>
      <c r="G430" s="109">
        <v>74918</v>
      </c>
      <c r="H430" s="109">
        <f t="shared" si="6"/>
        <v>91392</v>
      </c>
      <c r="I430" s="109">
        <v>150177</v>
      </c>
    </row>
    <row r="431" spans="1:9">
      <c r="A431" s="199" t="s">
        <v>226</v>
      </c>
      <c r="B431" s="199" t="s">
        <v>225</v>
      </c>
      <c r="C431" s="199" t="s">
        <v>225</v>
      </c>
      <c r="D431" s="199" t="s">
        <v>375</v>
      </c>
      <c r="E431" s="200" t="s">
        <v>842</v>
      </c>
      <c r="F431" s="109">
        <v>229131</v>
      </c>
      <c r="G431" s="109">
        <v>320012</v>
      </c>
      <c r="H431" s="109">
        <f t="shared" si="6"/>
        <v>-90881</v>
      </c>
      <c r="I431" s="109">
        <v>355994</v>
      </c>
    </row>
    <row r="432" spans="1:9">
      <c r="A432" s="199" t="s">
        <v>226</v>
      </c>
      <c r="B432" s="199" t="s">
        <v>225</v>
      </c>
      <c r="C432" s="199" t="s">
        <v>225</v>
      </c>
      <c r="D432" s="199" t="s">
        <v>376</v>
      </c>
      <c r="E432" s="200" t="s">
        <v>463</v>
      </c>
      <c r="F432" s="109">
        <v>2183717</v>
      </c>
      <c r="G432" s="109">
        <v>3006741</v>
      </c>
      <c r="H432" s="109">
        <f t="shared" si="6"/>
        <v>-823024</v>
      </c>
      <c r="I432" s="109">
        <v>2514765</v>
      </c>
    </row>
    <row r="433" spans="1:9">
      <c r="A433" s="199" t="s">
        <v>226</v>
      </c>
      <c r="B433" s="199" t="s">
        <v>225</v>
      </c>
      <c r="C433" s="199" t="s">
        <v>225</v>
      </c>
      <c r="D433" s="199" t="s">
        <v>377</v>
      </c>
      <c r="E433" s="200" t="s">
        <v>464</v>
      </c>
      <c r="F433" s="109">
        <v>381513</v>
      </c>
      <c r="G433" s="109">
        <v>347386</v>
      </c>
      <c r="H433" s="109">
        <f t="shared" si="6"/>
        <v>34127</v>
      </c>
      <c r="I433" s="109">
        <v>259466</v>
      </c>
    </row>
    <row r="434" spans="1:9">
      <c r="A434" s="199" t="s">
        <v>226</v>
      </c>
      <c r="B434" s="199" t="s">
        <v>225</v>
      </c>
      <c r="C434" s="199" t="s">
        <v>225</v>
      </c>
      <c r="D434" s="199" t="s">
        <v>380</v>
      </c>
      <c r="E434" s="200" t="s">
        <v>1224</v>
      </c>
      <c r="F434" s="109">
        <v>208212</v>
      </c>
      <c r="G434" s="109">
        <v>206637</v>
      </c>
      <c r="H434" s="109">
        <f t="shared" si="6"/>
        <v>1575</v>
      </c>
      <c r="I434" s="109">
        <v>262111</v>
      </c>
    </row>
    <row r="435" spans="1:9">
      <c r="A435" s="199" t="s">
        <v>226</v>
      </c>
      <c r="B435" s="199" t="s">
        <v>225</v>
      </c>
      <c r="C435" s="199" t="s">
        <v>225</v>
      </c>
      <c r="D435" s="199" t="s">
        <v>378</v>
      </c>
      <c r="E435" s="200" t="s">
        <v>465</v>
      </c>
      <c r="F435" s="109">
        <v>500</v>
      </c>
      <c r="G435" s="109">
        <v>39615</v>
      </c>
      <c r="H435" s="109">
        <f t="shared" si="6"/>
        <v>-39115</v>
      </c>
      <c r="I435" s="109">
        <v>12965</v>
      </c>
    </row>
    <row r="436" spans="1:9">
      <c r="A436" s="199" t="s">
        <v>226</v>
      </c>
      <c r="B436" s="199" t="s">
        <v>225</v>
      </c>
      <c r="C436" s="199" t="s">
        <v>225</v>
      </c>
      <c r="D436" s="199" t="s">
        <v>379</v>
      </c>
      <c r="E436" s="200" t="s">
        <v>152</v>
      </c>
      <c r="F436" s="109">
        <v>241652</v>
      </c>
      <c r="G436" s="109">
        <v>280524</v>
      </c>
      <c r="H436" s="109">
        <f t="shared" si="6"/>
        <v>-38872</v>
      </c>
      <c r="I436" s="109">
        <v>239713</v>
      </c>
    </row>
    <row r="437" spans="1:9">
      <c r="A437" s="199" t="s">
        <v>226</v>
      </c>
      <c r="B437" s="199" t="s">
        <v>225</v>
      </c>
      <c r="C437" s="199" t="s">
        <v>226</v>
      </c>
      <c r="D437" s="199" t="s">
        <v>380</v>
      </c>
      <c r="E437" s="200" t="s">
        <v>1224</v>
      </c>
      <c r="F437" s="109">
        <v>0</v>
      </c>
      <c r="G437" s="109">
        <v>0</v>
      </c>
      <c r="H437" s="109">
        <f t="shared" si="6"/>
        <v>0</v>
      </c>
      <c r="I437" s="109">
        <v>1506</v>
      </c>
    </row>
    <row r="438" spans="1:9">
      <c r="A438" s="199" t="s">
        <v>226</v>
      </c>
      <c r="B438" s="199" t="s">
        <v>225</v>
      </c>
      <c r="C438" s="199" t="s">
        <v>226</v>
      </c>
      <c r="D438" s="199" t="s">
        <v>1196</v>
      </c>
      <c r="E438" s="200" t="s">
        <v>1225</v>
      </c>
      <c r="F438" s="109">
        <v>423459</v>
      </c>
      <c r="G438" s="109">
        <v>397903</v>
      </c>
      <c r="H438" s="109">
        <f t="shared" si="6"/>
        <v>25556</v>
      </c>
      <c r="I438" s="109">
        <v>0</v>
      </c>
    </row>
    <row r="439" spans="1:9">
      <c r="A439" s="199" t="s">
        <v>226</v>
      </c>
      <c r="B439" s="199" t="s">
        <v>225</v>
      </c>
      <c r="C439" s="199" t="s">
        <v>226</v>
      </c>
      <c r="D439" s="199" t="s">
        <v>381</v>
      </c>
      <c r="E439" s="200" t="s">
        <v>466</v>
      </c>
      <c r="F439" s="109">
        <v>433000</v>
      </c>
      <c r="G439" s="109">
        <v>1613254</v>
      </c>
      <c r="H439" s="109">
        <f t="shared" si="6"/>
        <v>-1180254</v>
      </c>
      <c r="I439" s="109">
        <v>1297586</v>
      </c>
    </row>
    <row r="440" spans="1:9">
      <c r="A440" s="199" t="s">
        <v>226</v>
      </c>
      <c r="B440" s="199" t="s">
        <v>225</v>
      </c>
      <c r="C440" s="199" t="s">
        <v>226</v>
      </c>
      <c r="D440" s="199" t="s">
        <v>382</v>
      </c>
      <c r="E440" s="200" t="s">
        <v>467</v>
      </c>
      <c r="F440" s="109">
        <v>171402</v>
      </c>
      <c r="G440" s="109">
        <v>165007</v>
      </c>
      <c r="H440" s="109">
        <f t="shared" si="6"/>
        <v>6395</v>
      </c>
      <c r="I440" s="109">
        <v>189192</v>
      </c>
    </row>
    <row r="441" spans="1:9">
      <c r="A441" s="199" t="s">
        <v>226</v>
      </c>
      <c r="B441" s="199" t="s">
        <v>225</v>
      </c>
      <c r="C441" s="199" t="s">
        <v>226</v>
      </c>
      <c r="D441" s="199" t="s">
        <v>383</v>
      </c>
      <c r="E441" s="200" t="s">
        <v>468</v>
      </c>
      <c r="F441" s="109">
        <v>2625</v>
      </c>
      <c r="G441" s="109">
        <v>0</v>
      </c>
      <c r="H441" s="109">
        <f t="shared" si="6"/>
        <v>2625</v>
      </c>
      <c r="I441" s="109">
        <v>1248</v>
      </c>
    </row>
    <row r="442" spans="1:9">
      <c r="A442" s="199" t="s">
        <v>226</v>
      </c>
      <c r="B442" s="199" t="s">
        <v>225</v>
      </c>
      <c r="C442" s="199" t="s">
        <v>226</v>
      </c>
      <c r="D442" s="199" t="s">
        <v>384</v>
      </c>
      <c r="E442" s="200" t="s">
        <v>469</v>
      </c>
      <c r="F442" s="109">
        <v>700000</v>
      </c>
      <c r="G442" s="109">
        <v>1808868</v>
      </c>
      <c r="H442" s="109">
        <f t="shared" si="6"/>
        <v>-1108868</v>
      </c>
      <c r="I442" s="109">
        <v>1922470</v>
      </c>
    </row>
    <row r="443" spans="1:9">
      <c r="A443" s="199" t="s">
        <v>226</v>
      </c>
      <c r="B443" s="199" t="s">
        <v>225</v>
      </c>
      <c r="C443" s="199" t="s">
        <v>226</v>
      </c>
      <c r="D443" s="199" t="s">
        <v>385</v>
      </c>
      <c r="E443" s="200" t="s">
        <v>1226</v>
      </c>
      <c r="F443" s="109">
        <v>311639</v>
      </c>
      <c r="G443" s="109">
        <v>404769</v>
      </c>
      <c r="H443" s="109">
        <f t="shared" si="6"/>
        <v>-93130</v>
      </c>
      <c r="I443" s="109">
        <v>146909</v>
      </c>
    </row>
    <row r="444" spans="1:9">
      <c r="A444" s="199" t="s">
        <v>226</v>
      </c>
      <c r="B444" s="199" t="s">
        <v>225</v>
      </c>
      <c r="C444" s="199" t="s">
        <v>226</v>
      </c>
      <c r="D444" s="199" t="s">
        <v>386</v>
      </c>
      <c r="E444" s="200" t="s">
        <v>470</v>
      </c>
      <c r="F444" s="109">
        <v>10000</v>
      </c>
      <c r="G444" s="109">
        <v>0</v>
      </c>
      <c r="H444" s="109">
        <f t="shared" si="6"/>
        <v>10000</v>
      </c>
      <c r="I444" s="109">
        <v>0</v>
      </c>
    </row>
    <row r="445" spans="1:9">
      <c r="A445" s="199" t="s">
        <v>226</v>
      </c>
      <c r="B445" s="199" t="s">
        <v>225</v>
      </c>
      <c r="C445" s="199" t="s">
        <v>226</v>
      </c>
      <c r="D445" s="199">
        <v>78113</v>
      </c>
      <c r="E445" s="200" t="s">
        <v>1317</v>
      </c>
      <c r="F445" s="109">
        <v>517175</v>
      </c>
      <c r="G445" s="109">
        <v>488468</v>
      </c>
      <c r="H445" s="109">
        <f t="shared" si="6"/>
        <v>28707</v>
      </c>
      <c r="I445" s="109">
        <v>0</v>
      </c>
    </row>
    <row r="446" spans="1:9">
      <c r="A446" s="199" t="s">
        <v>226</v>
      </c>
      <c r="B446" s="199" t="s">
        <v>225</v>
      </c>
      <c r="C446" s="199" t="s">
        <v>226</v>
      </c>
      <c r="D446" s="199" t="s">
        <v>378</v>
      </c>
      <c r="E446" s="200" t="s">
        <v>465</v>
      </c>
      <c r="F446" s="109">
        <v>0</v>
      </c>
      <c r="G446" s="109">
        <v>0</v>
      </c>
      <c r="H446" s="109">
        <f t="shared" si="6"/>
        <v>0</v>
      </c>
      <c r="I446" s="109">
        <v>3456</v>
      </c>
    </row>
    <row r="447" spans="1:9">
      <c r="A447" s="199" t="s">
        <v>226</v>
      </c>
      <c r="B447" s="199" t="s">
        <v>225</v>
      </c>
      <c r="C447" s="199" t="s">
        <v>226</v>
      </c>
      <c r="D447" s="199" t="s">
        <v>379</v>
      </c>
      <c r="E447" s="200" t="s">
        <v>152</v>
      </c>
      <c r="F447" s="109">
        <v>919830</v>
      </c>
      <c r="G447" s="109">
        <v>852848</v>
      </c>
      <c r="H447" s="109">
        <f t="shared" si="6"/>
        <v>66982</v>
      </c>
      <c r="I447" s="109">
        <v>915878</v>
      </c>
    </row>
    <row r="448" spans="1:9">
      <c r="A448" s="199" t="s">
        <v>226</v>
      </c>
      <c r="B448" s="199" t="s">
        <v>226</v>
      </c>
      <c r="C448" s="199" t="s">
        <v>165</v>
      </c>
      <c r="D448" s="199" t="s">
        <v>279</v>
      </c>
      <c r="E448" s="200" t="s">
        <v>244</v>
      </c>
      <c r="F448" s="109">
        <v>19521235</v>
      </c>
      <c r="G448" s="109">
        <v>19521234</v>
      </c>
      <c r="H448" s="109">
        <f t="shared" si="6"/>
        <v>1</v>
      </c>
      <c r="I448" s="109">
        <v>20378641</v>
      </c>
    </row>
    <row r="449" spans="1:9">
      <c r="A449" s="199" t="s">
        <v>226</v>
      </c>
      <c r="B449" s="199" t="s">
        <v>226</v>
      </c>
      <c r="C449" s="199" t="s">
        <v>165</v>
      </c>
      <c r="D449" s="199" t="s">
        <v>387</v>
      </c>
      <c r="E449" s="200" t="s">
        <v>752</v>
      </c>
      <c r="F449" s="109">
        <v>467599409</v>
      </c>
      <c r="G449" s="109">
        <v>483245159</v>
      </c>
      <c r="H449" s="109">
        <f t="shared" si="6"/>
        <v>-15645750</v>
      </c>
      <c r="I449" s="109">
        <v>705515548</v>
      </c>
    </row>
    <row r="450" spans="1:9">
      <c r="A450" s="199" t="s">
        <v>226</v>
      </c>
      <c r="B450" s="199" t="s">
        <v>226</v>
      </c>
      <c r="C450" s="199" t="s">
        <v>165</v>
      </c>
      <c r="D450" s="199" t="s">
        <v>388</v>
      </c>
      <c r="E450" s="200" t="s">
        <v>471</v>
      </c>
      <c r="F450" s="109">
        <v>0</v>
      </c>
      <c r="G450" s="109">
        <v>110621</v>
      </c>
      <c r="H450" s="109">
        <f t="shared" si="6"/>
        <v>-110621</v>
      </c>
      <c r="I450" s="109">
        <v>110621</v>
      </c>
    </row>
    <row r="451" spans="1:9">
      <c r="A451" s="199" t="s">
        <v>226</v>
      </c>
      <c r="B451" s="199" t="s">
        <v>226</v>
      </c>
      <c r="C451" s="199" t="s">
        <v>165</v>
      </c>
      <c r="D451" s="199">
        <v>81904</v>
      </c>
      <c r="E451" s="200" t="s">
        <v>1318</v>
      </c>
      <c r="F451" s="109">
        <v>173948</v>
      </c>
      <c r="G451" s="109">
        <v>130398</v>
      </c>
      <c r="H451" s="109">
        <f t="shared" si="6"/>
        <v>43550</v>
      </c>
      <c r="I451" s="109">
        <v>0</v>
      </c>
    </row>
    <row r="452" spans="1:9">
      <c r="A452" s="199" t="s">
        <v>226</v>
      </c>
      <c r="B452" s="199" t="s">
        <v>226</v>
      </c>
      <c r="C452" s="199" t="s">
        <v>165</v>
      </c>
      <c r="D452" s="199">
        <v>81905</v>
      </c>
      <c r="E452" s="200" t="s">
        <v>1319</v>
      </c>
      <c r="F452" s="109">
        <v>370935</v>
      </c>
      <c r="G452" s="109">
        <v>370944</v>
      </c>
      <c r="H452" s="109">
        <f t="shared" si="6"/>
        <v>-9</v>
      </c>
      <c r="I452" s="109">
        <v>0</v>
      </c>
    </row>
    <row r="453" spans="1:9">
      <c r="A453" s="199" t="s">
        <v>226</v>
      </c>
      <c r="B453" s="199" t="s">
        <v>226</v>
      </c>
      <c r="C453" s="199" t="s">
        <v>233</v>
      </c>
      <c r="D453" s="199" t="s">
        <v>1197</v>
      </c>
      <c r="E453" s="200" t="s">
        <v>1227</v>
      </c>
      <c r="F453" s="109">
        <v>59764</v>
      </c>
      <c r="G453" s="109">
        <v>0</v>
      </c>
      <c r="H453" s="109">
        <f t="shared" si="6"/>
        <v>59764</v>
      </c>
      <c r="I453" s="109">
        <v>0</v>
      </c>
    </row>
    <row r="454" spans="1:9">
      <c r="A454" s="199" t="s">
        <v>226</v>
      </c>
      <c r="B454" s="199" t="s">
        <v>226</v>
      </c>
      <c r="C454" s="199" t="s">
        <v>233</v>
      </c>
      <c r="D454" s="199" t="s">
        <v>1198</v>
      </c>
      <c r="E454" s="200" t="s">
        <v>1228</v>
      </c>
      <c r="F454" s="109">
        <v>1166953</v>
      </c>
      <c r="G454" s="109">
        <v>0</v>
      </c>
      <c r="H454" s="109">
        <f t="shared" ref="H454:H483" si="7">F454-G454</f>
        <v>1166953</v>
      </c>
      <c r="I454" s="109">
        <v>0</v>
      </c>
    </row>
    <row r="455" spans="1:9">
      <c r="A455" s="199" t="s">
        <v>226</v>
      </c>
      <c r="B455" s="199" t="s">
        <v>233</v>
      </c>
      <c r="C455" s="199" t="s">
        <v>174</v>
      </c>
      <c r="D455" s="199" t="s">
        <v>523</v>
      </c>
      <c r="E455" s="200" t="s">
        <v>843</v>
      </c>
      <c r="F455" s="109">
        <v>136800000</v>
      </c>
      <c r="G455" s="109">
        <v>130894196</v>
      </c>
      <c r="H455" s="109">
        <f t="shared" si="7"/>
        <v>5905804</v>
      </c>
      <c r="I455" s="109">
        <v>111471049</v>
      </c>
    </row>
    <row r="456" spans="1:9">
      <c r="A456" s="199" t="s">
        <v>226</v>
      </c>
      <c r="B456" s="199" t="s">
        <v>233</v>
      </c>
      <c r="C456" s="199" t="s">
        <v>174</v>
      </c>
      <c r="D456" s="199" t="s">
        <v>1152</v>
      </c>
      <c r="E456" s="200" t="s">
        <v>1153</v>
      </c>
      <c r="F456" s="109">
        <v>5135000</v>
      </c>
      <c r="G456" s="109">
        <v>4530664</v>
      </c>
      <c r="H456" s="109">
        <f t="shared" si="7"/>
        <v>604336</v>
      </c>
      <c r="I456" s="109">
        <v>4105156</v>
      </c>
    </row>
    <row r="457" spans="1:9">
      <c r="A457" s="199" t="s">
        <v>226</v>
      </c>
      <c r="B457" s="199" t="s">
        <v>233</v>
      </c>
      <c r="C457" s="199" t="s">
        <v>174</v>
      </c>
      <c r="D457" s="199" t="s">
        <v>389</v>
      </c>
      <c r="E457" s="200" t="s">
        <v>472</v>
      </c>
      <c r="F457" s="109">
        <v>867000</v>
      </c>
      <c r="G457" s="109">
        <v>1345736</v>
      </c>
      <c r="H457" s="109">
        <f t="shared" si="7"/>
        <v>-478736</v>
      </c>
      <c r="I457" s="109">
        <v>1360853</v>
      </c>
    </row>
    <row r="458" spans="1:9">
      <c r="A458" s="199" t="s">
        <v>226</v>
      </c>
      <c r="B458" s="199" t="s">
        <v>233</v>
      </c>
      <c r="C458" s="199" t="s">
        <v>174</v>
      </c>
      <c r="D458" s="199" t="s">
        <v>390</v>
      </c>
      <c r="E458" s="200" t="s">
        <v>473</v>
      </c>
      <c r="F458" s="109">
        <v>294000</v>
      </c>
      <c r="G458" s="109">
        <v>1340450</v>
      </c>
      <c r="H458" s="109">
        <f t="shared" si="7"/>
        <v>-1046450</v>
      </c>
      <c r="I458" s="109">
        <v>429069</v>
      </c>
    </row>
    <row r="459" spans="1:9">
      <c r="A459" s="199" t="s">
        <v>226</v>
      </c>
      <c r="B459" s="199" t="s">
        <v>233</v>
      </c>
      <c r="C459" s="199" t="s">
        <v>174</v>
      </c>
      <c r="D459" s="199" t="s">
        <v>391</v>
      </c>
      <c r="E459" s="200" t="s">
        <v>474</v>
      </c>
      <c r="F459" s="109">
        <v>2843000</v>
      </c>
      <c r="G459" s="109">
        <v>2926924</v>
      </c>
      <c r="H459" s="109">
        <f t="shared" si="7"/>
        <v>-83924</v>
      </c>
      <c r="I459" s="109">
        <v>2826772</v>
      </c>
    </row>
    <row r="460" spans="1:9">
      <c r="A460" s="199" t="s">
        <v>226</v>
      </c>
      <c r="B460" s="199" t="s">
        <v>233</v>
      </c>
      <c r="C460" s="199" t="s">
        <v>174</v>
      </c>
      <c r="D460" s="199" t="s">
        <v>392</v>
      </c>
      <c r="E460" s="200" t="s">
        <v>475</v>
      </c>
      <c r="F460" s="109">
        <v>69090000</v>
      </c>
      <c r="G460" s="109">
        <v>69640832</v>
      </c>
      <c r="H460" s="109">
        <f t="shared" si="7"/>
        <v>-550832</v>
      </c>
      <c r="I460" s="109">
        <v>76377905</v>
      </c>
    </row>
    <row r="461" spans="1:9">
      <c r="A461" s="199" t="s">
        <v>226</v>
      </c>
      <c r="B461" s="199" t="s">
        <v>233</v>
      </c>
      <c r="C461" s="199" t="s">
        <v>174</v>
      </c>
      <c r="D461" s="199" t="s">
        <v>1154</v>
      </c>
      <c r="E461" s="200" t="s">
        <v>1155</v>
      </c>
      <c r="F461" s="109">
        <v>0</v>
      </c>
      <c r="G461" s="109">
        <v>1047027</v>
      </c>
      <c r="H461" s="109">
        <f t="shared" si="7"/>
        <v>-1047027</v>
      </c>
      <c r="I461" s="109">
        <v>1585527</v>
      </c>
    </row>
    <row r="462" spans="1:9">
      <c r="A462" s="199" t="s">
        <v>226</v>
      </c>
      <c r="B462" s="199" t="s">
        <v>233</v>
      </c>
      <c r="C462" s="199" t="s">
        <v>174</v>
      </c>
      <c r="D462" s="199" t="s">
        <v>654</v>
      </c>
      <c r="E462" s="200" t="s">
        <v>655</v>
      </c>
      <c r="F462" s="109">
        <v>218300000</v>
      </c>
      <c r="G462" s="109">
        <v>218212677</v>
      </c>
      <c r="H462" s="109">
        <f t="shared" si="7"/>
        <v>87323</v>
      </c>
      <c r="I462" s="109">
        <v>228010056</v>
      </c>
    </row>
    <row r="463" spans="1:9">
      <c r="A463" s="199" t="s">
        <v>226</v>
      </c>
      <c r="B463" s="199" t="s">
        <v>233</v>
      </c>
      <c r="C463" s="199" t="s">
        <v>174</v>
      </c>
      <c r="D463" s="199" t="s">
        <v>1007</v>
      </c>
      <c r="E463" s="200" t="s">
        <v>1008</v>
      </c>
      <c r="F463" s="109">
        <v>54787000</v>
      </c>
      <c r="G463" s="109">
        <v>72086250</v>
      </c>
      <c r="H463" s="109">
        <f t="shared" si="7"/>
        <v>-17299250</v>
      </c>
      <c r="I463" s="109">
        <v>18196833</v>
      </c>
    </row>
    <row r="464" spans="1:9" hidden="1">
      <c r="A464" s="199" t="s">
        <v>226</v>
      </c>
      <c r="B464" s="199" t="s">
        <v>233</v>
      </c>
      <c r="C464" s="199" t="s">
        <v>174</v>
      </c>
      <c r="D464" s="199" t="s">
        <v>668</v>
      </c>
      <c r="E464" s="200" t="s">
        <v>753</v>
      </c>
      <c r="F464" s="109">
        <v>0</v>
      </c>
      <c r="G464" s="109">
        <v>0</v>
      </c>
      <c r="H464" s="109">
        <f t="shared" si="7"/>
        <v>0</v>
      </c>
      <c r="I464" s="109">
        <v>0</v>
      </c>
    </row>
    <row r="465" spans="1:9">
      <c r="A465" s="199" t="s">
        <v>226</v>
      </c>
      <c r="B465" s="199" t="s">
        <v>233</v>
      </c>
      <c r="C465" s="199" t="s">
        <v>164</v>
      </c>
      <c r="D465" s="199" t="s">
        <v>393</v>
      </c>
      <c r="E465" s="200" t="s">
        <v>476</v>
      </c>
      <c r="F465" s="109">
        <v>115662000</v>
      </c>
      <c r="G465" s="109">
        <v>117665000</v>
      </c>
      <c r="H465" s="109">
        <f t="shared" si="7"/>
        <v>-2003000</v>
      </c>
      <c r="I465" s="109">
        <v>123072917</v>
      </c>
    </row>
    <row r="466" spans="1:9">
      <c r="A466" s="199" t="s">
        <v>226</v>
      </c>
      <c r="B466" s="199" t="s">
        <v>233</v>
      </c>
      <c r="C466" s="199" t="s">
        <v>164</v>
      </c>
      <c r="D466" s="199" t="s">
        <v>394</v>
      </c>
      <c r="E466" s="200" t="s">
        <v>153</v>
      </c>
      <c r="F466" s="109">
        <v>66410000</v>
      </c>
      <c r="G466" s="109">
        <v>43697439</v>
      </c>
      <c r="H466" s="109">
        <f t="shared" si="7"/>
        <v>22712561</v>
      </c>
      <c r="I466" s="109">
        <v>56579412</v>
      </c>
    </row>
    <row r="467" spans="1:9">
      <c r="A467" s="199" t="s">
        <v>226</v>
      </c>
      <c r="B467" s="199" t="s">
        <v>233</v>
      </c>
      <c r="C467" s="199" t="s">
        <v>164</v>
      </c>
      <c r="D467" s="199" t="s">
        <v>1199</v>
      </c>
      <c r="E467" s="200" t="s">
        <v>1229</v>
      </c>
      <c r="F467" s="109">
        <v>4836000</v>
      </c>
      <c r="G467" s="109">
        <v>3075836</v>
      </c>
      <c r="H467" s="109">
        <f t="shared" si="7"/>
        <v>1760164</v>
      </c>
      <c r="I467" s="109">
        <v>4100330</v>
      </c>
    </row>
    <row r="468" spans="1:9">
      <c r="A468" s="199" t="s">
        <v>226</v>
      </c>
      <c r="B468" s="199" t="s">
        <v>233</v>
      </c>
      <c r="C468" s="199" t="s">
        <v>164</v>
      </c>
      <c r="D468" s="199" t="s">
        <v>395</v>
      </c>
      <c r="E468" s="200" t="s">
        <v>477</v>
      </c>
      <c r="F468" s="109">
        <v>3741000</v>
      </c>
      <c r="G468" s="109">
        <v>2175597</v>
      </c>
      <c r="H468" s="109">
        <f t="shared" si="7"/>
        <v>1565403</v>
      </c>
      <c r="I468" s="109">
        <v>3086612</v>
      </c>
    </row>
    <row r="469" spans="1:9">
      <c r="A469" s="199" t="s">
        <v>226</v>
      </c>
      <c r="B469" s="199" t="s">
        <v>233</v>
      </c>
      <c r="C469" s="199" t="s">
        <v>164</v>
      </c>
      <c r="D469" s="199" t="s">
        <v>396</v>
      </c>
      <c r="E469" s="200" t="s">
        <v>478</v>
      </c>
      <c r="F469" s="109">
        <v>29235000</v>
      </c>
      <c r="G469" s="109">
        <v>29468333</v>
      </c>
      <c r="H469" s="109">
        <f t="shared" si="7"/>
        <v>-233333</v>
      </c>
      <c r="I469" s="109">
        <v>33954167</v>
      </c>
    </row>
    <row r="470" spans="1:9">
      <c r="A470" s="199" t="s">
        <v>226</v>
      </c>
      <c r="B470" s="199" t="s">
        <v>233</v>
      </c>
      <c r="C470" s="199" t="s">
        <v>225</v>
      </c>
      <c r="D470" s="199" t="s">
        <v>397</v>
      </c>
      <c r="E470" s="200" t="s">
        <v>754</v>
      </c>
      <c r="F470" s="109">
        <v>9979620</v>
      </c>
      <c r="G470" s="109">
        <v>10437979</v>
      </c>
      <c r="H470" s="109">
        <f t="shared" si="7"/>
        <v>-458359</v>
      </c>
      <c r="I470" s="109">
        <v>10113153</v>
      </c>
    </row>
    <row r="471" spans="1:9">
      <c r="A471" s="199" t="s">
        <v>226</v>
      </c>
      <c r="B471" s="199" t="s">
        <v>233</v>
      </c>
      <c r="C471" s="199" t="s">
        <v>225</v>
      </c>
      <c r="D471" s="199" t="s">
        <v>398</v>
      </c>
      <c r="E471" s="200" t="s">
        <v>844</v>
      </c>
      <c r="F471" s="109">
        <v>29382692</v>
      </c>
      <c r="G471" s="109">
        <v>28924333</v>
      </c>
      <c r="H471" s="109">
        <f t="shared" si="7"/>
        <v>458359</v>
      </c>
      <c r="I471" s="109">
        <v>28369416</v>
      </c>
    </row>
    <row r="472" spans="1:9">
      <c r="A472" s="199" t="s">
        <v>226</v>
      </c>
      <c r="B472" s="199" t="s">
        <v>233</v>
      </c>
      <c r="C472" s="199" t="s">
        <v>233</v>
      </c>
      <c r="D472" s="199" t="s">
        <v>726</v>
      </c>
      <c r="E472" s="200" t="s">
        <v>727</v>
      </c>
      <c r="F472" s="109">
        <v>824310</v>
      </c>
      <c r="G472" s="109">
        <v>746326</v>
      </c>
      <c r="H472" s="109">
        <f t="shared" si="7"/>
        <v>77984</v>
      </c>
      <c r="I472" s="109">
        <v>757332</v>
      </c>
    </row>
    <row r="473" spans="1:9">
      <c r="A473" s="199" t="s">
        <v>226</v>
      </c>
      <c r="B473" s="199" t="s">
        <v>233</v>
      </c>
      <c r="C473" s="199" t="s">
        <v>233</v>
      </c>
      <c r="D473" s="199" t="s">
        <v>399</v>
      </c>
      <c r="E473" s="200" t="s">
        <v>154</v>
      </c>
      <c r="F473" s="109">
        <v>852200</v>
      </c>
      <c r="G473" s="109">
        <v>656200</v>
      </c>
      <c r="H473" s="109">
        <f t="shared" si="7"/>
        <v>196000</v>
      </c>
      <c r="I473" s="109">
        <v>818940</v>
      </c>
    </row>
    <row r="474" spans="1:9">
      <c r="A474" s="199" t="s">
        <v>226</v>
      </c>
      <c r="B474" s="199" t="s">
        <v>233</v>
      </c>
      <c r="C474" s="199" t="s">
        <v>233</v>
      </c>
      <c r="D474" s="199" t="s">
        <v>400</v>
      </c>
      <c r="E474" s="200" t="s">
        <v>155</v>
      </c>
      <c r="F474" s="109">
        <v>6618111</v>
      </c>
      <c r="G474" s="109">
        <v>6617664</v>
      </c>
      <c r="H474" s="109">
        <f t="shared" si="7"/>
        <v>447</v>
      </c>
      <c r="I474" s="109">
        <v>1544016</v>
      </c>
    </row>
    <row r="475" spans="1:9">
      <c r="A475" s="199" t="s">
        <v>226</v>
      </c>
      <c r="B475" s="199" t="s">
        <v>233</v>
      </c>
      <c r="C475" s="199" t="s">
        <v>233</v>
      </c>
      <c r="D475" s="199" t="s">
        <v>401</v>
      </c>
      <c r="E475" s="200" t="s">
        <v>479</v>
      </c>
      <c r="F475" s="109">
        <v>0</v>
      </c>
      <c r="G475" s="109">
        <v>0</v>
      </c>
      <c r="H475" s="109">
        <f t="shared" si="7"/>
        <v>0</v>
      </c>
      <c r="I475" s="109">
        <v>7835</v>
      </c>
    </row>
    <row r="476" spans="1:9">
      <c r="A476" s="199" t="s">
        <v>226</v>
      </c>
      <c r="B476" s="199" t="s">
        <v>233</v>
      </c>
      <c r="C476" s="199" t="s">
        <v>233</v>
      </c>
      <c r="D476" s="199" t="s">
        <v>402</v>
      </c>
      <c r="E476" s="200" t="s">
        <v>480</v>
      </c>
      <c r="F476" s="109">
        <v>212000</v>
      </c>
      <c r="G476" s="109">
        <v>200000</v>
      </c>
      <c r="H476" s="109">
        <f t="shared" si="7"/>
        <v>12000</v>
      </c>
      <c r="I476" s="109">
        <v>100000</v>
      </c>
    </row>
    <row r="477" spans="1:9">
      <c r="A477" s="199" t="s">
        <v>226</v>
      </c>
      <c r="B477" s="199" t="s">
        <v>233</v>
      </c>
      <c r="C477" s="199" t="s">
        <v>233</v>
      </c>
      <c r="D477" s="199" t="s">
        <v>403</v>
      </c>
      <c r="E477" s="200" t="s">
        <v>2</v>
      </c>
      <c r="F477" s="109">
        <v>19163373</v>
      </c>
      <c r="G477" s="109">
        <v>18578271</v>
      </c>
      <c r="H477" s="109">
        <f t="shared" si="7"/>
        <v>585102</v>
      </c>
      <c r="I477" s="109">
        <v>17931441</v>
      </c>
    </row>
    <row r="478" spans="1:9">
      <c r="A478" s="199" t="s">
        <v>226</v>
      </c>
      <c r="B478" s="199" t="s">
        <v>233</v>
      </c>
      <c r="C478" s="199" t="s">
        <v>233</v>
      </c>
      <c r="D478" s="199" t="s">
        <v>404</v>
      </c>
      <c r="E478" s="200" t="s">
        <v>845</v>
      </c>
      <c r="F478" s="109">
        <v>128000000</v>
      </c>
      <c r="G478" s="109">
        <v>116543390</v>
      </c>
      <c r="H478" s="109">
        <f t="shared" si="7"/>
        <v>11456610</v>
      </c>
      <c r="I478" s="109">
        <v>113761265</v>
      </c>
    </row>
    <row r="479" spans="1:9">
      <c r="A479" s="199" t="s">
        <v>226</v>
      </c>
      <c r="B479" s="199" t="s">
        <v>233</v>
      </c>
      <c r="C479" s="199" t="s">
        <v>233</v>
      </c>
      <c r="D479" s="199" t="s">
        <v>524</v>
      </c>
      <c r="E479" s="200" t="s">
        <v>1156</v>
      </c>
      <c r="F479" s="109">
        <v>142237967</v>
      </c>
      <c r="G479" s="109">
        <v>162306819</v>
      </c>
      <c r="H479" s="109">
        <f t="shared" si="7"/>
        <v>-20068852</v>
      </c>
      <c r="I479" s="109">
        <v>153967374</v>
      </c>
    </row>
    <row r="480" spans="1:9">
      <c r="A480" s="199" t="s">
        <v>226</v>
      </c>
      <c r="B480" s="199" t="s">
        <v>233</v>
      </c>
      <c r="C480" s="199" t="s">
        <v>233</v>
      </c>
      <c r="D480" s="199" t="s">
        <v>669</v>
      </c>
      <c r="E480" s="200" t="s">
        <v>846</v>
      </c>
      <c r="F480" s="109">
        <v>446997</v>
      </c>
      <c r="G480" s="109">
        <v>583350</v>
      </c>
      <c r="H480" s="109">
        <f t="shared" si="7"/>
        <v>-136353</v>
      </c>
      <c r="I480" s="109">
        <v>351139</v>
      </c>
    </row>
    <row r="481" spans="1:9">
      <c r="A481" s="199" t="s">
        <v>226</v>
      </c>
      <c r="B481" s="199" t="s">
        <v>233</v>
      </c>
      <c r="C481" s="199" t="s">
        <v>233</v>
      </c>
      <c r="D481" s="199" t="s">
        <v>670</v>
      </c>
      <c r="E481" s="200" t="s">
        <v>847</v>
      </c>
      <c r="F481" s="109">
        <v>608768</v>
      </c>
      <c r="G481" s="109">
        <v>1135501</v>
      </c>
      <c r="H481" s="109">
        <f t="shared" si="7"/>
        <v>-526733</v>
      </c>
      <c r="I481" s="109">
        <v>571649</v>
      </c>
    </row>
    <row r="482" spans="1:9">
      <c r="A482" s="199" t="s">
        <v>226</v>
      </c>
      <c r="B482" s="199" t="s">
        <v>233</v>
      </c>
      <c r="C482" s="199" t="s">
        <v>233</v>
      </c>
      <c r="D482" s="199" t="s">
        <v>405</v>
      </c>
      <c r="E482" s="200" t="s">
        <v>481</v>
      </c>
      <c r="F482" s="109">
        <v>405442</v>
      </c>
      <c r="G482" s="109">
        <v>1837956</v>
      </c>
      <c r="H482" s="109">
        <f t="shared" si="7"/>
        <v>-1432514</v>
      </c>
      <c r="I482" s="109">
        <v>1358571</v>
      </c>
    </row>
    <row r="483" spans="1:9">
      <c r="A483" s="199" t="s">
        <v>226</v>
      </c>
      <c r="B483" s="199" t="s">
        <v>233</v>
      </c>
      <c r="C483" s="199" t="s">
        <v>282</v>
      </c>
      <c r="D483" s="199" t="s">
        <v>406</v>
      </c>
      <c r="E483" s="200" t="s">
        <v>156</v>
      </c>
      <c r="F483" s="109">
        <v>17500</v>
      </c>
      <c r="G483" s="109">
        <v>39237</v>
      </c>
      <c r="H483" s="109">
        <f t="shared" si="7"/>
        <v>-21737</v>
      </c>
      <c r="I483" s="109">
        <v>521986</v>
      </c>
    </row>
    <row r="484" spans="1:9">
      <c r="A484" s="199" t="s">
        <v>226</v>
      </c>
      <c r="B484" s="199" t="s">
        <v>233</v>
      </c>
      <c r="C484" s="199" t="s">
        <v>354</v>
      </c>
      <c r="D484" s="199" t="s">
        <v>405</v>
      </c>
      <c r="E484" s="200" t="s">
        <v>481</v>
      </c>
      <c r="F484" s="109">
        <v>1450000</v>
      </c>
      <c r="G484" s="109">
        <v>1447000</v>
      </c>
      <c r="H484" s="109">
        <f t="shared" ref="H484" si="8">F484-G484</f>
        <v>3000</v>
      </c>
      <c r="I484" s="109">
        <v>1711980</v>
      </c>
    </row>
    <row r="485" spans="1:9">
      <c r="A485" s="294" t="s">
        <v>28</v>
      </c>
      <c r="B485" s="294"/>
      <c r="C485" s="294"/>
      <c r="D485" s="294"/>
      <c r="E485" s="294"/>
      <c r="F485" s="139">
        <f>SUM(F5:F484)</f>
        <v>3341278180</v>
      </c>
      <c r="G485" s="139">
        <f>SUM(G5:G484)</f>
        <v>3367938166</v>
      </c>
      <c r="H485" s="139">
        <f>SUM(H5:H484)</f>
        <v>-26659986</v>
      </c>
      <c r="I485" s="139">
        <f>SUM(I5:I484)</f>
        <v>3533042561</v>
      </c>
    </row>
    <row r="486" spans="1:9">
      <c r="H486" s="95"/>
    </row>
    <row r="487" spans="1:9">
      <c r="F487" s="171"/>
      <c r="G487" s="171"/>
      <c r="H487" s="171"/>
      <c r="I487" s="171"/>
    </row>
    <row r="489" spans="1:9">
      <c r="F489" s="171"/>
      <c r="G489" s="171"/>
      <c r="H489" s="171"/>
      <c r="I489" s="171"/>
    </row>
  </sheetData>
  <autoFilter ref="A4:I4" xr:uid="{00000000-0001-0000-0900-000000000000}"/>
  <mergeCells count="6">
    <mergeCell ref="A485:E485"/>
    <mergeCell ref="A1:I1"/>
    <mergeCell ref="A3:D3"/>
    <mergeCell ref="E3:E4"/>
    <mergeCell ref="F3:H3"/>
    <mergeCell ref="I3:I4"/>
  </mergeCells>
  <phoneticPr fontId="17" type="noConversion"/>
  <printOptions horizontalCentered="1"/>
  <pageMargins left="0.18" right="0.17" top="0.88541666666666696" bottom="0.5" header="0.25" footer="0.5"/>
  <pageSetup orientation="portrait" r:id="rId1"/>
  <headerFooter>
    <oddHeader xml:space="preserve">&amp;R&amp;"Times New Roman,Regular"Kingdom of Bahrain
Consolidated Final Account
For The Year Ended 31 December 2021
</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8"/>
  <sheetViews>
    <sheetView view="pageBreakPreview" zoomScale="85" zoomScaleNormal="100" zoomScaleSheetLayoutView="85" zoomScalePageLayoutView="80" workbookViewId="0">
      <selection sqref="A1:E1"/>
    </sheetView>
  </sheetViews>
  <sheetFormatPr defaultRowHeight="12.75"/>
  <cols>
    <col min="1" max="1" width="69.7109375" customWidth="1"/>
    <col min="2" max="3" width="17" bestFit="1" customWidth="1"/>
    <col min="4" max="4" width="7.5703125" customWidth="1"/>
    <col min="5" max="5" width="17.140625" customWidth="1"/>
  </cols>
  <sheetData>
    <row r="1" spans="1:5" ht="21.75" customHeight="1">
      <c r="A1" s="272" t="s">
        <v>946</v>
      </c>
      <c r="B1" s="273"/>
      <c r="C1" s="273"/>
      <c r="D1" s="283"/>
      <c r="E1" s="283"/>
    </row>
    <row r="2" spans="1:5" ht="15" customHeight="1">
      <c r="A2" s="9"/>
      <c r="B2" s="9"/>
      <c r="C2" s="9"/>
      <c r="D2" s="9"/>
      <c r="E2" s="40" t="s">
        <v>49</v>
      </c>
    </row>
    <row r="3" spans="1:5" ht="55.5" customHeight="1">
      <c r="A3" s="69" t="s">
        <v>482</v>
      </c>
      <c r="B3" s="83" t="s">
        <v>483</v>
      </c>
      <c r="C3" s="83" t="s">
        <v>484</v>
      </c>
      <c r="D3" s="83" t="s">
        <v>68</v>
      </c>
      <c r="E3" s="83" t="s">
        <v>1157</v>
      </c>
    </row>
    <row r="4" spans="1:5" ht="25.5" customHeight="1">
      <c r="A4" s="142" t="s">
        <v>496</v>
      </c>
      <c r="B4" s="103">
        <v>149204555</v>
      </c>
      <c r="C4" s="103">
        <v>145963521</v>
      </c>
      <c r="D4" s="104">
        <f>C4/B4*100</f>
        <v>97.827791517490866</v>
      </c>
      <c r="E4" s="103">
        <v>138283624</v>
      </c>
    </row>
    <row r="5" spans="1:5" ht="25.5" customHeight="1">
      <c r="A5" s="90" t="s">
        <v>741</v>
      </c>
      <c r="B5" s="103">
        <v>16393013</v>
      </c>
      <c r="C5" s="103">
        <v>14481431</v>
      </c>
      <c r="D5" s="104">
        <f t="shared" ref="D5:D16" si="0">C5/B5*100</f>
        <v>88.33904420133139</v>
      </c>
      <c r="E5" s="103">
        <v>16657903</v>
      </c>
    </row>
    <row r="6" spans="1:5" ht="25.5" customHeight="1">
      <c r="A6" s="143" t="s">
        <v>742</v>
      </c>
      <c r="B6" s="103">
        <v>128000000</v>
      </c>
      <c r="C6" s="103">
        <v>116543390</v>
      </c>
      <c r="D6" s="104">
        <f t="shared" si="0"/>
        <v>91.0495234375</v>
      </c>
      <c r="E6" s="103">
        <v>113761265</v>
      </c>
    </row>
    <row r="7" spans="1:5" ht="25.5" customHeight="1">
      <c r="A7" s="142" t="s">
        <v>485</v>
      </c>
      <c r="B7" s="103">
        <v>39362312</v>
      </c>
      <c r="C7" s="103">
        <v>39362311</v>
      </c>
      <c r="D7" s="104">
        <f t="shared" si="0"/>
        <v>99.999997459498829</v>
      </c>
      <c r="E7" s="103">
        <v>38482569</v>
      </c>
    </row>
    <row r="8" spans="1:5" ht="25.5" customHeight="1">
      <c r="A8" s="142" t="s">
        <v>545</v>
      </c>
      <c r="B8" s="103">
        <v>20421351</v>
      </c>
      <c r="C8" s="103">
        <v>20421350</v>
      </c>
      <c r="D8" s="104">
        <f t="shared" si="0"/>
        <v>99.999995103164323</v>
      </c>
      <c r="E8" s="103">
        <v>20485931.410999998</v>
      </c>
    </row>
    <row r="9" spans="1:5" ht="25.5" customHeight="1">
      <c r="A9" s="142" t="s">
        <v>698</v>
      </c>
      <c r="B9" s="103">
        <v>800000</v>
      </c>
      <c r="C9" s="214">
        <v>0</v>
      </c>
      <c r="D9" s="214">
        <f t="shared" si="0"/>
        <v>0</v>
      </c>
      <c r="E9" s="214">
        <v>0</v>
      </c>
    </row>
    <row r="10" spans="1:5" ht="25.5" customHeight="1">
      <c r="A10" s="143" t="s">
        <v>699</v>
      </c>
      <c r="B10" s="103">
        <v>19521235</v>
      </c>
      <c r="C10" s="103">
        <v>19521234</v>
      </c>
      <c r="D10" s="104">
        <f t="shared" si="0"/>
        <v>99.999994877373283</v>
      </c>
      <c r="E10" s="103">
        <v>20378641</v>
      </c>
    </row>
    <row r="11" spans="1:5" ht="25.5" customHeight="1">
      <c r="A11" s="142" t="s">
        <v>528</v>
      </c>
      <c r="B11" s="103">
        <v>21500000</v>
      </c>
      <c r="C11" s="103">
        <v>20965474</v>
      </c>
      <c r="D11" s="104">
        <f t="shared" si="0"/>
        <v>97.513832558139541</v>
      </c>
      <c r="E11" s="103">
        <v>20890695</v>
      </c>
    </row>
    <row r="12" spans="1:5" ht="25.5" customHeight="1">
      <c r="A12" s="90" t="s">
        <v>743</v>
      </c>
      <c r="B12" s="103">
        <v>142237967</v>
      </c>
      <c r="C12" s="103">
        <v>162306819</v>
      </c>
      <c r="D12" s="104">
        <f t="shared" si="0"/>
        <v>114.10934958034096</v>
      </c>
      <c r="E12" s="103">
        <v>153967373.713</v>
      </c>
    </row>
    <row r="13" spans="1:5" ht="25.5" customHeight="1">
      <c r="A13" s="142" t="s">
        <v>740</v>
      </c>
      <c r="B13" s="103">
        <v>61000000</v>
      </c>
      <c r="C13" s="103">
        <v>58484256</v>
      </c>
      <c r="D13" s="104">
        <f t="shared" si="0"/>
        <v>95.875829508196716</v>
      </c>
      <c r="E13" s="103">
        <v>60100605.125</v>
      </c>
    </row>
    <row r="14" spans="1:5" ht="25.5" customHeight="1">
      <c r="A14" s="142" t="s">
        <v>691</v>
      </c>
      <c r="B14" s="103">
        <v>836577</v>
      </c>
      <c r="C14" s="103">
        <v>836577</v>
      </c>
      <c r="D14" s="104">
        <f t="shared" si="0"/>
        <v>100</v>
      </c>
      <c r="E14" s="103">
        <v>662525</v>
      </c>
    </row>
    <row r="15" spans="1:5" ht="25.5" customHeight="1">
      <c r="A15" s="142" t="s">
        <v>619</v>
      </c>
      <c r="B15" s="103">
        <v>708000000</v>
      </c>
      <c r="C15" s="103">
        <v>698106961</v>
      </c>
      <c r="D15" s="104">
        <f t="shared" si="0"/>
        <v>98.60267810734463</v>
      </c>
      <c r="E15" s="103">
        <v>665156658</v>
      </c>
    </row>
    <row r="16" spans="1:5" ht="25.5" customHeight="1">
      <c r="A16" s="142" t="s">
        <v>486</v>
      </c>
      <c r="B16" s="103">
        <v>134538488</v>
      </c>
      <c r="C16" s="103">
        <v>157258339</v>
      </c>
      <c r="D16" s="104">
        <f t="shared" si="0"/>
        <v>116.88725013767065</v>
      </c>
      <c r="E16" s="103">
        <v>283863740</v>
      </c>
    </row>
    <row r="17" spans="1:5" ht="21" customHeight="1">
      <c r="A17" s="113" t="s">
        <v>28</v>
      </c>
      <c r="B17" s="140">
        <f>SUM(B4:B16)</f>
        <v>1441815498</v>
      </c>
      <c r="C17" s="140">
        <f>SUM(C4:C16)</f>
        <v>1454251663</v>
      </c>
      <c r="D17" s="141">
        <f>C17/B17*100</f>
        <v>100.86253511751335</v>
      </c>
      <c r="E17" s="140">
        <f>SUM(E4:E16)</f>
        <v>1532691530.2490001</v>
      </c>
    </row>
    <row r="18" spans="1:5">
      <c r="A18" s="9"/>
      <c r="B18" s="9"/>
      <c r="C18" s="9"/>
      <c r="D18" s="9"/>
      <c r="E18" s="9"/>
    </row>
  </sheetData>
  <mergeCells count="1">
    <mergeCell ref="A1:E1"/>
  </mergeCells>
  <hyperlinks>
    <hyperlink ref="A8" r:id="rId1" display="https://www.google.com.bh/url?q=http://www.sio.gov.bh/&amp;sa=U&amp;ei=_c6BU5-aAYWo0QWvpIH4Cg&amp;ved=0CB8QFjAA&amp;usg=AFQjCNG3tZdDOSRAwyjqgAtZAL0Ql2FcrQ" xr:uid="{00000000-0004-0000-0A00-000000000000}"/>
  </hyperlinks>
  <printOptions horizontalCentered="1"/>
  <pageMargins left="0.7" right="0.7" top="0.859375" bottom="0.75" header="0.25" footer="0.3"/>
  <pageSetup paperSize="9" orientation="landscape" r:id="rId2"/>
  <headerFooter>
    <oddHeader>&amp;R&amp;"Times New Roman,Regular"Kingdom of Bahrain
Consolidated Final Account
For The Year Ended 31 December 2021</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E44"/>
  <sheetViews>
    <sheetView view="pageBreakPreview" zoomScaleNormal="100" zoomScaleSheetLayoutView="100" zoomScalePageLayoutView="85" workbookViewId="0">
      <selection sqref="A1:E1"/>
    </sheetView>
  </sheetViews>
  <sheetFormatPr defaultColWidth="9.140625" defaultRowHeight="21.75" customHeight="1"/>
  <cols>
    <col min="1" max="1" width="51.7109375" style="9" customWidth="1"/>
    <col min="2" max="3" width="16.7109375" style="30" customWidth="1"/>
    <col min="4" max="4" width="16.7109375" style="55" customWidth="1"/>
    <col min="5" max="5" width="16.7109375" style="30" customWidth="1"/>
    <col min="6" max="16384" width="9.140625" style="9"/>
  </cols>
  <sheetData>
    <row r="1" spans="1:5" s="53" customFormat="1" ht="26.25" customHeight="1">
      <c r="A1" s="272" t="s">
        <v>947</v>
      </c>
      <c r="B1" s="297"/>
      <c r="C1" s="297"/>
      <c r="D1" s="297"/>
      <c r="E1" s="297"/>
    </row>
    <row r="2" spans="1:5" ht="17.25" customHeight="1">
      <c r="A2" s="51"/>
      <c r="B2" s="51"/>
      <c r="C2" s="51"/>
      <c r="D2" s="51"/>
      <c r="E2" s="52" t="s">
        <v>49</v>
      </c>
    </row>
    <row r="3" spans="1:5" s="54" customFormat="1" ht="32.25" customHeight="1">
      <c r="A3" s="69" t="s">
        <v>65</v>
      </c>
      <c r="B3" s="69" t="s">
        <v>27</v>
      </c>
      <c r="C3" s="69" t="s">
        <v>48</v>
      </c>
      <c r="D3" s="70" t="s">
        <v>68</v>
      </c>
      <c r="E3" s="70" t="s">
        <v>1157</v>
      </c>
    </row>
    <row r="4" spans="1:5" s="54" customFormat="1" ht="27.75" customHeight="1">
      <c r="A4" s="5" t="s">
        <v>678</v>
      </c>
      <c r="B4" s="217">
        <v>6100000</v>
      </c>
      <c r="C4" s="218">
        <v>6100000</v>
      </c>
      <c r="D4" s="218">
        <f>(C4/B4)*100</f>
        <v>100</v>
      </c>
      <c r="E4" s="215">
        <v>0</v>
      </c>
    </row>
    <row r="5" spans="1:5" s="54" customFormat="1" ht="25.5" customHeight="1">
      <c r="A5" s="5" t="s">
        <v>1235</v>
      </c>
      <c r="B5" s="217">
        <v>13522786</v>
      </c>
      <c r="C5" s="217">
        <v>13522786</v>
      </c>
      <c r="D5" s="218">
        <f t="shared" ref="D5:D43" si="0">(C5/B5)*100</f>
        <v>100</v>
      </c>
      <c r="E5" s="215">
        <v>0</v>
      </c>
    </row>
    <row r="6" spans="1:5" s="54" customFormat="1" ht="24.75" customHeight="1">
      <c r="A6" s="5" t="s">
        <v>40</v>
      </c>
      <c r="B6" s="217">
        <v>11116689</v>
      </c>
      <c r="C6" s="217">
        <v>7856037</v>
      </c>
      <c r="D6" s="218">
        <f t="shared" si="0"/>
        <v>70.668856527334711</v>
      </c>
      <c r="E6" s="217">
        <v>8643632</v>
      </c>
    </row>
    <row r="7" spans="1:5" s="54" customFormat="1" ht="24.75" customHeight="1">
      <c r="A7" s="5" t="s">
        <v>42</v>
      </c>
      <c r="B7" s="217">
        <v>1200000</v>
      </c>
      <c r="C7" s="217">
        <v>251419</v>
      </c>
      <c r="D7" s="218">
        <f t="shared" si="0"/>
        <v>20.951583333333335</v>
      </c>
      <c r="E7" s="217">
        <v>1591517</v>
      </c>
    </row>
    <row r="8" spans="1:5" s="38" customFormat="1" ht="21.75" customHeight="1">
      <c r="A8" s="5" t="s">
        <v>1258</v>
      </c>
      <c r="B8" s="217">
        <v>291800</v>
      </c>
      <c r="C8" s="217">
        <v>124746</v>
      </c>
      <c r="D8" s="218">
        <f t="shared" si="0"/>
        <v>42.750514050719673</v>
      </c>
      <c r="E8" s="217">
        <v>127786</v>
      </c>
    </row>
    <row r="9" spans="1:5" s="38" customFormat="1" ht="21.75" customHeight="1">
      <c r="A9" s="5" t="s">
        <v>52</v>
      </c>
      <c r="B9" s="217">
        <v>4746000</v>
      </c>
      <c r="C9" s="217">
        <v>2691298</v>
      </c>
      <c r="D9" s="218">
        <f t="shared" si="0"/>
        <v>56.706658238516653</v>
      </c>
      <c r="E9" s="217">
        <v>2326533</v>
      </c>
    </row>
    <row r="10" spans="1:5" s="38" customFormat="1" ht="21.75" customHeight="1">
      <c r="A10" s="5" t="s">
        <v>44</v>
      </c>
      <c r="B10" s="217">
        <v>4000000</v>
      </c>
      <c r="C10" s="217">
        <v>2483371</v>
      </c>
      <c r="D10" s="218">
        <f t="shared" si="0"/>
        <v>62.084274999999998</v>
      </c>
      <c r="E10" s="217">
        <v>2188889</v>
      </c>
    </row>
    <row r="11" spans="1:5" s="38" customFormat="1" ht="21.75" customHeight="1">
      <c r="A11" s="5" t="s">
        <v>1333</v>
      </c>
      <c r="B11" s="217">
        <v>4754000</v>
      </c>
      <c r="C11" s="217">
        <v>2715517</v>
      </c>
      <c r="D11" s="218">
        <f t="shared" si="0"/>
        <v>57.120677324358439</v>
      </c>
      <c r="E11" s="217">
        <v>1191549</v>
      </c>
    </row>
    <row r="12" spans="1:5" s="38" customFormat="1" ht="21.75" customHeight="1">
      <c r="A12" s="5" t="s">
        <v>928</v>
      </c>
      <c r="B12" s="217">
        <v>4457700</v>
      </c>
      <c r="C12" s="217">
        <v>1910769</v>
      </c>
      <c r="D12" s="218">
        <f t="shared" si="0"/>
        <v>42.864459250286025</v>
      </c>
      <c r="E12" s="217">
        <v>2268983</v>
      </c>
    </row>
    <row r="13" spans="1:5" s="38" customFormat="1" ht="21.75" customHeight="1">
      <c r="A13" s="5" t="s">
        <v>677</v>
      </c>
      <c r="B13" s="217">
        <v>237680</v>
      </c>
      <c r="C13" s="217">
        <v>36041</v>
      </c>
      <c r="D13" s="218">
        <f t="shared" si="0"/>
        <v>15.163665432514307</v>
      </c>
      <c r="E13" s="217"/>
    </row>
    <row r="14" spans="1:5" s="38" customFormat="1" ht="21.75" customHeight="1">
      <c r="A14" s="5" t="s">
        <v>948</v>
      </c>
      <c r="B14" s="217">
        <v>283700</v>
      </c>
      <c r="C14" s="217">
        <v>189197</v>
      </c>
      <c r="D14" s="218">
        <f t="shared" si="0"/>
        <v>66.689108212900948</v>
      </c>
      <c r="E14" s="217">
        <v>173993</v>
      </c>
    </row>
    <row r="15" spans="1:5" s="38" customFormat="1" ht="21.75" customHeight="1">
      <c r="A15" s="5" t="s">
        <v>674</v>
      </c>
      <c r="B15" s="217">
        <v>2956800</v>
      </c>
      <c r="C15" s="217">
        <v>739248</v>
      </c>
      <c r="D15" s="218">
        <f t="shared" si="0"/>
        <v>25.001623376623378</v>
      </c>
      <c r="E15" s="217">
        <v>856774</v>
      </c>
    </row>
    <row r="16" spans="1:5" s="38" customFormat="1" ht="21.75" customHeight="1">
      <c r="A16" s="5" t="s">
        <v>254</v>
      </c>
      <c r="B16" s="217">
        <v>101459500</v>
      </c>
      <c r="C16" s="217">
        <v>64198441</v>
      </c>
      <c r="D16" s="218">
        <f t="shared" si="0"/>
        <v>63.27494320393852</v>
      </c>
      <c r="E16" s="217">
        <v>69663089</v>
      </c>
    </row>
    <row r="17" spans="1:5" s="38" customFormat="1" ht="21.75" customHeight="1">
      <c r="A17" s="5" t="s">
        <v>543</v>
      </c>
      <c r="B17" s="218">
        <v>0</v>
      </c>
      <c r="C17" s="218">
        <v>0</v>
      </c>
      <c r="D17" s="218">
        <v>0</v>
      </c>
      <c r="E17" s="217">
        <v>4000000</v>
      </c>
    </row>
    <row r="18" spans="1:5" s="38" customFormat="1" ht="19.5" hidden="1" customHeight="1">
      <c r="A18" s="5" t="s">
        <v>679</v>
      </c>
      <c r="B18" s="218"/>
      <c r="C18" s="218"/>
      <c r="D18" s="218" t="e">
        <f t="shared" si="0"/>
        <v>#DIV/0!</v>
      </c>
      <c r="E18" s="218">
        <v>0</v>
      </c>
    </row>
    <row r="19" spans="1:5" s="38" customFormat="1" ht="21.75" customHeight="1">
      <c r="A19" s="5" t="s">
        <v>949</v>
      </c>
      <c r="B19" s="217">
        <v>4890000</v>
      </c>
      <c r="C19" s="217">
        <v>4882509</v>
      </c>
      <c r="D19" s="218">
        <f t="shared" si="0"/>
        <v>99.84680981595092</v>
      </c>
      <c r="E19" s="217">
        <v>2766430</v>
      </c>
    </row>
    <row r="20" spans="1:5" s="38" customFormat="1" ht="21.75" customHeight="1">
      <c r="A20" s="5" t="s">
        <v>533</v>
      </c>
      <c r="B20" s="217">
        <v>620790</v>
      </c>
      <c r="C20" s="217">
        <v>619757</v>
      </c>
      <c r="D20" s="218">
        <f t="shared" si="0"/>
        <v>99.833599123697226</v>
      </c>
      <c r="E20" s="217">
        <v>637042</v>
      </c>
    </row>
    <row r="21" spans="1:5" s="38" customFormat="1" ht="21.75" customHeight="1">
      <c r="A21" s="5" t="s">
        <v>700</v>
      </c>
      <c r="B21" s="217">
        <v>47684400</v>
      </c>
      <c r="C21" s="217">
        <v>32103597</v>
      </c>
      <c r="D21" s="218">
        <f t="shared" si="0"/>
        <v>67.325156655006666</v>
      </c>
      <c r="E21" s="217">
        <v>51432011</v>
      </c>
    </row>
    <row r="22" spans="1:5" s="38" customFormat="1" ht="21.75" customHeight="1">
      <c r="A22" s="5" t="s">
        <v>658</v>
      </c>
      <c r="B22" s="217">
        <v>11113719</v>
      </c>
      <c r="C22" s="217">
        <v>4986331</v>
      </c>
      <c r="D22" s="218">
        <f t="shared" si="0"/>
        <v>44.866448395897002</v>
      </c>
      <c r="E22" s="217">
        <v>3899051</v>
      </c>
    </row>
    <row r="23" spans="1:5" s="38" customFormat="1" ht="21.75" customHeight="1">
      <c r="A23" s="5" t="s">
        <v>67</v>
      </c>
      <c r="B23" s="217">
        <v>4777800</v>
      </c>
      <c r="C23" s="217">
        <v>2103965</v>
      </c>
      <c r="D23" s="218">
        <f t="shared" si="0"/>
        <v>44.036271924316637</v>
      </c>
      <c r="E23" s="217">
        <v>5840121</v>
      </c>
    </row>
    <row r="24" spans="1:5" s="38" customFormat="1" ht="21.75" customHeight="1">
      <c r="A24" s="5" t="s">
        <v>942</v>
      </c>
      <c r="B24" s="217">
        <v>132468</v>
      </c>
      <c r="C24" s="217">
        <v>12180</v>
      </c>
      <c r="D24" s="218">
        <f t="shared" si="0"/>
        <v>9.1946734305643627</v>
      </c>
      <c r="E24" s="217">
        <v>23357</v>
      </c>
    </row>
    <row r="25" spans="1:5" s="38" customFormat="1" ht="21.75" customHeight="1">
      <c r="A25" s="5" t="s">
        <v>683</v>
      </c>
      <c r="B25" s="217">
        <v>90000</v>
      </c>
      <c r="C25" s="217">
        <v>14282</v>
      </c>
      <c r="D25" s="218">
        <f t="shared" si="0"/>
        <v>15.868888888888888</v>
      </c>
      <c r="E25" s="217">
        <v>181140</v>
      </c>
    </row>
    <row r="26" spans="1:5" s="38" customFormat="1" ht="21.75" customHeight="1">
      <c r="A26" s="5" t="s">
        <v>1018</v>
      </c>
      <c r="B26" s="217">
        <v>65857216</v>
      </c>
      <c r="C26" s="217">
        <v>24536125</v>
      </c>
      <c r="D26" s="218">
        <f t="shared" si="0"/>
        <v>37.256547558888613</v>
      </c>
      <c r="E26" s="217">
        <v>35619842</v>
      </c>
    </row>
    <row r="27" spans="1:5" s="38" customFormat="1" ht="21.75" customHeight="1">
      <c r="A27" s="5" t="s">
        <v>929</v>
      </c>
      <c r="B27" s="217">
        <v>4524430</v>
      </c>
      <c r="C27" s="217">
        <v>4407186</v>
      </c>
      <c r="D27" s="218">
        <f t="shared" si="0"/>
        <v>97.408645950981679</v>
      </c>
      <c r="E27" s="217">
        <v>6168201</v>
      </c>
    </row>
    <row r="28" spans="1:5" s="38" customFormat="1" ht="21.75" customHeight="1">
      <c r="A28" s="5" t="s">
        <v>673</v>
      </c>
      <c r="B28" s="217">
        <v>9748487</v>
      </c>
      <c r="C28" s="217">
        <v>9748487</v>
      </c>
      <c r="D28" s="218">
        <f t="shared" si="0"/>
        <v>100</v>
      </c>
      <c r="E28" s="217">
        <v>7445280</v>
      </c>
    </row>
    <row r="29" spans="1:5" s="38" customFormat="1" ht="21.75" customHeight="1">
      <c r="A29" s="5" t="s">
        <v>662</v>
      </c>
      <c r="B29" s="217">
        <v>2517200</v>
      </c>
      <c r="C29" s="217">
        <v>2148770</v>
      </c>
      <c r="D29" s="218">
        <f t="shared" si="0"/>
        <v>85.363499126013025</v>
      </c>
      <c r="E29" s="217">
        <v>1082714</v>
      </c>
    </row>
    <row r="30" spans="1:5" s="38" customFormat="1" ht="21.75" customHeight="1">
      <c r="A30" s="5" t="s">
        <v>661</v>
      </c>
      <c r="B30" s="217">
        <v>546000</v>
      </c>
      <c r="C30" s="217">
        <v>543757</v>
      </c>
      <c r="D30" s="218">
        <f t="shared" si="0"/>
        <v>99.589194139194134</v>
      </c>
      <c r="E30" s="217">
        <v>300</v>
      </c>
    </row>
    <row r="31" spans="1:5" s="38" customFormat="1" ht="21.75" customHeight="1">
      <c r="A31" s="5" t="s">
        <v>46</v>
      </c>
      <c r="B31" s="217">
        <v>227400</v>
      </c>
      <c r="C31" s="217">
        <v>54011</v>
      </c>
      <c r="D31" s="218">
        <f t="shared" si="0"/>
        <v>23.751539138082673</v>
      </c>
      <c r="E31" s="217">
        <v>55991</v>
      </c>
    </row>
    <row r="32" spans="1:5" s="38" customFormat="1" ht="21.75" customHeight="1">
      <c r="A32" s="5" t="s">
        <v>945</v>
      </c>
      <c r="B32" s="217">
        <v>2938266</v>
      </c>
      <c r="C32" s="217">
        <v>2938266</v>
      </c>
      <c r="D32" s="218">
        <f t="shared" si="0"/>
        <v>100</v>
      </c>
      <c r="E32" s="217">
        <v>3813069</v>
      </c>
    </row>
    <row r="33" spans="1:5" s="38" customFormat="1" ht="21.75" customHeight="1">
      <c r="A33" s="5" t="s">
        <v>696</v>
      </c>
      <c r="B33" s="217">
        <v>4447</v>
      </c>
      <c r="C33" s="217">
        <v>4447</v>
      </c>
      <c r="D33" s="218">
        <f t="shared" si="0"/>
        <v>100</v>
      </c>
      <c r="E33" s="217">
        <v>20888</v>
      </c>
    </row>
    <row r="34" spans="1:5" s="38" customFormat="1" ht="21.75" customHeight="1">
      <c r="A34" s="5" t="s">
        <v>544</v>
      </c>
      <c r="B34" s="217">
        <v>109100</v>
      </c>
      <c r="C34" s="217">
        <v>36040</v>
      </c>
      <c r="D34" s="218">
        <f t="shared" si="0"/>
        <v>33.033913840513293</v>
      </c>
      <c r="E34" s="217">
        <v>162396</v>
      </c>
    </row>
    <row r="35" spans="1:5" s="38" customFormat="1" ht="21.75" hidden="1" customHeight="1">
      <c r="A35" s="5" t="s">
        <v>701</v>
      </c>
      <c r="B35" s="217"/>
      <c r="C35" s="217"/>
      <c r="D35" s="218" t="e">
        <f t="shared" si="0"/>
        <v>#DIV/0!</v>
      </c>
      <c r="E35" s="217">
        <v>0</v>
      </c>
    </row>
    <row r="36" spans="1:5" s="38" customFormat="1" ht="21.75" customHeight="1">
      <c r="A36" s="5" t="s">
        <v>51</v>
      </c>
      <c r="B36" s="217">
        <v>1010600</v>
      </c>
      <c r="C36" s="217">
        <v>630929</v>
      </c>
      <c r="D36" s="218">
        <f t="shared" si="0"/>
        <v>62.431130021769242</v>
      </c>
      <c r="E36" s="217">
        <v>1414153</v>
      </c>
    </row>
    <row r="37" spans="1:5" s="38" customFormat="1" ht="21.75" customHeight="1">
      <c r="A37" s="5" t="s">
        <v>934</v>
      </c>
      <c r="B37" s="217">
        <v>1769596</v>
      </c>
      <c r="C37" s="217">
        <v>1362537</v>
      </c>
      <c r="D37" s="218">
        <f t="shared" si="0"/>
        <v>76.997065996984631</v>
      </c>
      <c r="E37" s="217">
        <v>1070698</v>
      </c>
    </row>
    <row r="38" spans="1:5" s="38" customFormat="1" ht="21.75" customHeight="1">
      <c r="A38" s="5" t="s">
        <v>162</v>
      </c>
      <c r="B38" s="217">
        <v>3138000</v>
      </c>
      <c r="C38" s="217">
        <v>1183693</v>
      </c>
      <c r="D38" s="218">
        <f t="shared" si="0"/>
        <v>37.721255576800509</v>
      </c>
      <c r="E38" s="217">
        <v>1425527</v>
      </c>
    </row>
    <row r="39" spans="1:5" s="38" customFormat="1" ht="21.75" customHeight="1">
      <c r="A39" s="5" t="s">
        <v>943</v>
      </c>
      <c r="B39" s="217">
        <v>700000</v>
      </c>
      <c r="C39" s="217">
        <v>574370</v>
      </c>
      <c r="D39" s="218">
        <f t="shared" si="0"/>
        <v>82.052857142857135</v>
      </c>
      <c r="E39" s="217">
        <v>50797</v>
      </c>
    </row>
    <row r="40" spans="1:5" s="38" customFormat="1" ht="21.75" customHeight="1">
      <c r="A40" s="5" t="s">
        <v>944</v>
      </c>
      <c r="B40" s="217">
        <v>611700</v>
      </c>
      <c r="C40" s="217">
        <v>180080</v>
      </c>
      <c r="D40" s="218">
        <f t="shared" si="0"/>
        <v>29.439267614843878</v>
      </c>
      <c r="E40" s="217">
        <v>1500</v>
      </c>
    </row>
    <row r="41" spans="1:5" s="38" customFormat="1" ht="21.75" customHeight="1">
      <c r="A41" s="5" t="s">
        <v>1010</v>
      </c>
      <c r="B41" s="217">
        <v>4428726</v>
      </c>
      <c r="C41" s="217">
        <v>3968017</v>
      </c>
      <c r="D41" s="218">
        <f t="shared" si="0"/>
        <v>89.597256637687678</v>
      </c>
      <c r="E41" s="217">
        <v>3771385</v>
      </c>
    </row>
    <row r="42" spans="1:5" s="38" customFormat="1" ht="21.75" customHeight="1">
      <c r="A42" s="5" t="s">
        <v>1245</v>
      </c>
      <c r="B42" s="217">
        <v>133000</v>
      </c>
      <c r="C42" s="218">
        <v>0</v>
      </c>
      <c r="D42" s="218">
        <f t="shared" si="0"/>
        <v>0</v>
      </c>
      <c r="E42" s="218">
        <v>0</v>
      </c>
    </row>
    <row r="43" spans="1:5" s="38" customFormat="1" ht="21.75" customHeight="1">
      <c r="A43" s="5" t="s">
        <v>1159</v>
      </c>
      <c r="B43" s="217">
        <v>300000</v>
      </c>
      <c r="C43" s="217">
        <v>43805</v>
      </c>
      <c r="D43" s="218">
        <f t="shared" si="0"/>
        <v>14.601666666666665</v>
      </c>
      <c r="E43" s="218">
        <v>0</v>
      </c>
    </row>
    <row r="44" spans="1:5" s="38" customFormat="1" ht="26.25" customHeight="1">
      <c r="A44" s="113" t="s">
        <v>28</v>
      </c>
      <c r="B44" s="144">
        <f>SUM(B4:B43)</f>
        <v>323000000</v>
      </c>
      <c r="C44" s="144">
        <f>SUM(C4:C43)</f>
        <v>199902011</v>
      </c>
      <c r="D44" s="144">
        <f>C44/B44*100</f>
        <v>61.889167492260064</v>
      </c>
      <c r="E44" s="144">
        <f>SUM(E4:E43)</f>
        <v>219914638</v>
      </c>
    </row>
  </sheetData>
  <mergeCells count="1">
    <mergeCell ref="A1:E1"/>
  </mergeCells>
  <phoneticPr fontId="0" type="noConversion"/>
  <pageMargins left="0.3" right="0.19" top="0.75" bottom="0.97" header="0.25" footer="0.49"/>
  <pageSetup paperSize="9" scale="78" firstPageNumber="28" orientation="portrait" useFirstPageNumber="1" r:id="rId1"/>
  <headerFooter>
    <oddHeader>&amp;R&amp;"Times New Roman,Regular"Kingdom of Bahrain
Consolidated Final Account
For The Year Ended 31 December 2021</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3"/>
  <sheetViews>
    <sheetView zoomScale="172" zoomScaleNormal="172" workbookViewId="0">
      <selection activeCell="A3" sqref="A3"/>
    </sheetView>
  </sheetViews>
  <sheetFormatPr defaultRowHeight="12.75"/>
  <cols>
    <col min="1" max="1" width="96.42578125" customWidth="1"/>
  </cols>
  <sheetData>
    <row r="1" spans="1:7" ht="22.5" customHeight="1">
      <c r="A1" s="91" t="s">
        <v>1009</v>
      </c>
      <c r="B1" s="56"/>
      <c r="C1" s="56"/>
      <c r="D1" s="56"/>
      <c r="E1" s="56"/>
      <c r="F1" s="56"/>
      <c r="G1" s="56"/>
    </row>
    <row r="2" spans="1:7" ht="14.25" customHeight="1"/>
    <row r="3" spans="1:7" ht="137.44999999999999" customHeight="1">
      <c r="A3" s="93" t="s">
        <v>1230</v>
      </c>
    </row>
  </sheetData>
  <pageMargins left="0.7" right="0.7" top="0.75" bottom="0.75" header="0.3" footer="0.3"/>
  <pageSetup orientation="portrait" horizontalDpi="0" verticalDpi="0" r:id="rId1"/>
  <headerFooter>
    <oddHeader xml:space="preserve">&amp;RKingdom of Bahrain
Consolidated Final Account
For The Year Ended 31 December 2020
</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C37"/>
  <sheetViews>
    <sheetView view="pageBreakPreview" zoomScaleNormal="100" zoomScaleSheetLayoutView="100" workbookViewId="0">
      <selection sqref="A1:B1"/>
    </sheetView>
  </sheetViews>
  <sheetFormatPr defaultColWidth="9.140625" defaultRowHeight="12.75"/>
  <cols>
    <col min="1" max="1" width="50" style="9" customWidth="1"/>
    <col min="2" max="2" width="17.5703125" style="9" bestFit="1" customWidth="1"/>
    <col min="3" max="3" width="19.5703125" style="9" customWidth="1"/>
    <col min="4" max="16384" width="9.140625" style="9"/>
  </cols>
  <sheetData>
    <row r="1" spans="1:3" ht="22.5" customHeight="1">
      <c r="A1" s="272" t="s">
        <v>500</v>
      </c>
      <c r="B1" s="273"/>
    </row>
    <row r="2" spans="1:3" ht="13.5" customHeight="1">
      <c r="C2" s="52" t="s">
        <v>49</v>
      </c>
    </row>
    <row r="3" spans="1:3" ht="21" customHeight="1">
      <c r="A3" s="69" t="s">
        <v>4</v>
      </c>
      <c r="B3" s="69">
        <f>C3+1</f>
        <v>2021</v>
      </c>
      <c r="C3" s="69">
        <v>2020</v>
      </c>
    </row>
    <row r="4" spans="1:3" ht="4.5" customHeight="1">
      <c r="A4" s="14"/>
      <c r="B4" s="14"/>
      <c r="C4" s="14"/>
    </row>
    <row r="5" spans="1:3" ht="20.25" customHeight="1">
      <c r="A5" s="249" t="s">
        <v>1259</v>
      </c>
      <c r="B5" s="242"/>
      <c r="C5" s="243"/>
    </row>
    <row r="6" spans="1:3" ht="20.25" customHeight="1">
      <c r="A6" s="253" t="s">
        <v>491</v>
      </c>
      <c r="B6" s="244"/>
      <c r="C6" s="244"/>
    </row>
    <row r="7" spans="1:3" ht="20.25" customHeight="1">
      <c r="A7" s="5" t="s">
        <v>12</v>
      </c>
      <c r="B7" s="245">
        <v>1783826164</v>
      </c>
      <c r="C7" s="245">
        <v>1280343062.596</v>
      </c>
    </row>
    <row r="8" spans="1:3" ht="20.25" customHeight="1">
      <c r="A8" s="5" t="s">
        <v>13</v>
      </c>
      <c r="B8" s="245">
        <v>538650252</v>
      </c>
      <c r="C8" s="245">
        <v>463826508.58399999</v>
      </c>
    </row>
    <row r="9" spans="1:3" ht="20.25" customHeight="1">
      <c r="A9" s="5" t="s">
        <v>493</v>
      </c>
      <c r="B9" s="245">
        <v>90295640</v>
      </c>
      <c r="C9" s="245">
        <v>71714965.172998294</v>
      </c>
    </row>
    <row r="10" spans="1:3" ht="20.25" hidden="1" customHeight="1">
      <c r="A10" s="5" t="s">
        <v>15</v>
      </c>
      <c r="B10" s="246"/>
      <c r="C10" s="245">
        <v>0</v>
      </c>
    </row>
    <row r="11" spans="1:3" ht="20.25" customHeight="1">
      <c r="A11" s="5" t="s">
        <v>17</v>
      </c>
      <c r="B11" s="245">
        <v>34116927</v>
      </c>
      <c r="C11" s="245">
        <v>38676594.391000003</v>
      </c>
    </row>
    <row r="12" spans="1:3" ht="20.25" hidden="1" customHeight="1">
      <c r="A12" s="5" t="s">
        <v>527</v>
      </c>
      <c r="B12" s="147">
        <v>0</v>
      </c>
      <c r="C12" s="147">
        <v>0</v>
      </c>
    </row>
    <row r="13" spans="1:3" ht="20.25" customHeight="1">
      <c r="A13" s="148" t="s">
        <v>28</v>
      </c>
      <c r="B13" s="149">
        <f>SUM(B7:B12)</f>
        <v>2446888983</v>
      </c>
      <c r="C13" s="149">
        <f>SUM(C7:C12)</f>
        <v>1854561130.7439981</v>
      </c>
    </row>
    <row r="14" spans="1:3" ht="20.25" customHeight="1">
      <c r="A14" s="254" t="s">
        <v>490</v>
      </c>
      <c r="B14" s="247"/>
      <c r="C14" s="247"/>
    </row>
    <row r="15" spans="1:3" ht="20.25" customHeight="1">
      <c r="A15" s="5" t="s">
        <v>18</v>
      </c>
      <c r="B15" s="245">
        <v>-1374069128</v>
      </c>
      <c r="C15" s="245">
        <v>-1578643468</v>
      </c>
    </row>
    <row r="16" spans="1:3" ht="20.25" customHeight="1">
      <c r="A16" s="5" t="s">
        <v>19</v>
      </c>
      <c r="B16" s="245">
        <v>-214689538</v>
      </c>
      <c r="C16" s="245">
        <v>-189283593</v>
      </c>
    </row>
    <row r="17" spans="1:3" ht="20.25" customHeight="1">
      <c r="A17" s="5" t="s">
        <v>20</v>
      </c>
      <c r="B17" s="245">
        <v>-59419862</v>
      </c>
      <c r="C17" s="245">
        <v>-64336176</v>
      </c>
    </row>
    <row r="18" spans="1:3" ht="20.25" customHeight="1">
      <c r="A18" s="5" t="s">
        <v>22</v>
      </c>
      <c r="B18" s="245">
        <v>-39106187</v>
      </c>
      <c r="C18" s="245">
        <v>-45528322</v>
      </c>
    </row>
    <row r="19" spans="1:3" ht="20.25" customHeight="1">
      <c r="A19" s="5" t="s">
        <v>23</v>
      </c>
      <c r="B19" s="245">
        <v>-588992812</v>
      </c>
      <c r="C19" s="245">
        <v>-594629603</v>
      </c>
    </row>
    <row r="20" spans="1:3" ht="20.25" customHeight="1">
      <c r="A20" s="5" t="s">
        <v>534</v>
      </c>
      <c r="B20" s="245">
        <v>-1027282049</v>
      </c>
      <c r="C20" s="245">
        <v>-978468974</v>
      </c>
    </row>
    <row r="21" spans="1:3" ht="20.25" customHeight="1">
      <c r="A21" s="5" t="s">
        <v>502</v>
      </c>
      <c r="B21" s="245">
        <v>-84729073</v>
      </c>
      <c r="C21" s="245">
        <v>-90557486</v>
      </c>
    </row>
    <row r="22" spans="1:3" ht="20.25" customHeight="1">
      <c r="A22" s="5" t="s">
        <v>702</v>
      </c>
      <c r="B22" s="245">
        <v>-52536615</v>
      </c>
      <c r="C22" s="245">
        <v>-72047850</v>
      </c>
    </row>
    <row r="23" spans="1:3" ht="20.25" customHeight="1">
      <c r="A23" s="148" t="s">
        <v>28</v>
      </c>
      <c r="B23" s="203">
        <f>SUM(B15:B22)</f>
        <v>-3440825264</v>
      </c>
      <c r="C23" s="203">
        <f>SUM(C15:C22)</f>
        <v>-3613495472</v>
      </c>
    </row>
    <row r="24" spans="1:3" ht="20.25" customHeight="1">
      <c r="A24" s="145" t="s">
        <v>1260</v>
      </c>
      <c r="B24" s="73">
        <f>B13+B23</f>
        <v>-993936281</v>
      </c>
      <c r="C24" s="73">
        <f>C13+C23</f>
        <v>-1758934341.2560019</v>
      </c>
    </row>
    <row r="25" spans="1:3" ht="20.25" customHeight="1">
      <c r="A25" s="5"/>
      <c r="B25" s="5"/>
      <c r="C25" s="5"/>
    </row>
    <row r="26" spans="1:3" ht="20.25" customHeight="1">
      <c r="A26" s="249" t="s">
        <v>1261</v>
      </c>
      <c r="B26" s="248"/>
      <c r="C26" s="248"/>
    </row>
    <row r="27" spans="1:3" ht="20.25" customHeight="1">
      <c r="A27" s="5" t="s">
        <v>24</v>
      </c>
      <c r="B27" s="245">
        <v>-248312138</v>
      </c>
      <c r="C27" s="245">
        <v>-188692611</v>
      </c>
    </row>
    <row r="28" spans="1:3" ht="20.25" customHeight="1">
      <c r="A28" s="5" t="s">
        <v>492</v>
      </c>
      <c r="B28" s="245">
        <v>-9855319</v>
      </c>
      <c r="C28" s="245">
        <v>-13616931</v>
      </c>
    </row>
    <row r="29" spans="1:3" ht="20.25" customHeight="1">
      <c r="A29" s="5" t="s">
        <v>35</v>
      </c>
      <c r="B29" s="245">
        <v>187526808</v>
      </c>
      <c r="C29" s="245">
        <v>255492579</v>
      </c>
    </row>
    <row r="30" spans="1:3" ht="20.25" customHeight="1">
      <c r="A30" s="5" t="s">
        <v>487</v>
      </c>
      <c r="B30" s="245">
        <v>499368</v>
      </c>
      <c r="C30" s="245">
        <v>449070</v>
      </c>
    </row>
    <row r="31" spans="1:3" ht="20.25" customHeight="1">
      <c r="A31" s="145" t="s">
        <v>1262</v>
      </c>
      <c r="B31" s="73">
        <f>SUM(B27:B30)</f>
        <v>-70141281</v>
      </c>
      <c r="C31" s="73">
        <f>SUM(C27:C30)</f>
        <v>53632107</v>
      </c>
    </row>
    <row r="32" spans="1:3" ht="20.25" customHeight="1">
      <c r="A32" s="5"/>
      <c r="B32" s="5"/>
      <c r="C32" s="5"/>
    </row>
    <row r="33" spans="1:3" ht="20.25" customHeight="1">
      <c r="A33" s="249" t="s">
        <v>1264</v>
      </c>
      <c r="B33" s="250"/>
      <c r="C33" s="250"/>
    </row>
    <row r="34" spans="1:3" ht="20.25" customHeight="1">
      <c r="A34" s="251" t="s">
        <v>488</v>
      </c>
      <c r="B34" s="252">
        <v>8515704930</v>
      </c>
      <c r="C34" s="252">
        <v>7764633160</v>
      </c>
    </row>
    <row r="35" spans="1:3" ht="20.25" customHeight="1">
      <c r="A35" s="251" t="s">
        <v>498</v>
      </c>
      <c r="B35" s="252">
        <v>-6617102286</v>
      </c>
      <c r="C35" s="252">
        <v>-6372834584</v>
      </c>
    </row>
    <row r="36" spans="1:3" ht="20.25" customHeight="1">
      <c r="A36" s="146" t="s">
        <v>1263</v>
      </c>
      <c r="B36" s="84">
        <f>SUM(B34:B35)</f>
        <v>1898602644</v>
      </c>
      <c r="C36" s="84">
        <f>SUM(C34:C35)</f>
        <v>1391798576</v>
      </c>
    </row>
    <row r="37" spans="1:3" ht="20.25" customHeight="1">
      <c r="A37" s="145" t="s">
        <v>489</v>
      </c>
      <c r="B37" s="73">
        <f>B24+B31+B36</f>
        <v>834525082</v>
      </c>
      <c r="C37" s="73">
        <f>C24+C31+C36</f>
        <v>-313503658.25600195</v>
      </c>
    </row>
  </sheetData>
  <mergeCells count="1">
    <mergeCell ref="A1:B1"/>
  </mergeCells>
  <pageMargins left="0.7" right="0.7" top="0.86458333333333304" bottom="0.75" header="0.25" footer="0.3"/>
  <pageSetup paperSize="9" orientation="portrait" r:id="rId1"/>
  <headerFooter>
    <oddHeader xml:space="preserve">&amp;R&amp;"Times New Roman,Regular"Kingdom of Bahrain
Consolidated Final Account
For The Year Ended 31 December 2021
</oddHead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D23"/>
  <sheetViews>
    <sheetView view="pageBreakPreview" zoomScaleNormal="100" zoomScaleSheetLayoutView="100" workbookViewId="0">
      <selection sqref="A1:C1"/>
    </sheetView>
  </sheetViews>
  <sheetFormatPr defaultColWidth="9.140625" defaultRowHeight="12.75"/>
  <cols>
    <col min="1" max="1" width="11.28515625" style="10" customWidth="1"/>
    <col min="2" max="2" width="36.28515625" style="9" customWidth="1"/>
    <col min="3" max="3" width="17.5703125" style="9" bestFit="1" customWidth="1"/>
    <col min="4" max="4" width="21.140625" style="9" customWidth="1"/>
    <col min="5" max="16384" width="9.140625" style="9"/>
  </cols>
  <sheetData>
    <row r="1" spans="1:4" ht="21.75" customHeight="1">
      <c r="A1" s="272" t="s">
        <v>501</v>
      </c>
      <c r="B1" s="273"/>
      <c r="C1" s="273"/>
    </row>
    <row r="2" spans="1:4" ht="14.25" customHeight="1">
      <c r="A2" s="18"/>
      <c r="B2" s="19"/>
      <c r="C2" s="19"/>
      <c r="D2" s="52" t="s">
        <v>49</v>
      </c>
    </row>
    <row r="3" spans="1:4" ht="35.25" customHeight="1">
      <c r="A3" s="74" t="s">
        <v>3</v>
      </c>
      <c r="B3" s="74" t="s">
        <v>4</v>
      </c>
      <c r="C3" s="75">
        <f>D3+1</f>
        <v>2021</v>
      </c>
      <c r="D3" s="76">
        <v>2020</v>
      </c>
    </row>
    <row r="4" spans="1:4" ht="30.75" customHeight="1">
      <c r="A4" s="255">
        <v>1</v>
      </c>
      <c r="B4" s="256" t="s">
        <v>18</v>
      </c>
      <c r="C4" s="257">
        <v>772812</v>
      </c>
      <c r="D4" s="257">
        <v>1193928.8689999999</v>
      </c>
    </row>
    <row r="5" spans="1:4" ht="30.75" customHeight="1">
      <c r="A5" s="255">
        <v>2</v>
      </c>
      <c r="B5" s="256" t="s">
        <v>19</v>
      </c>
      <c r="C5" s="257">
        <v>5068520</v>
      </c>
      <c r="D5" s="257">
        <v>11513889.433</v>
      </c>
    </row>
    <row r="6" spans="1:4" ht="30.75" customHeight="1">
      <c r="A6" s="255">
        <v>3</v>
      </c>
      <c r="B6" s="256" t="s">
        <v>20</v>
      </c>
      <c r="C6" s="257">
        <v>265264</v>
      </c>
      <c r="D6" s="257">
        <v>643725.68799999997</v>
      </c>
    </row>
    <row r="7" spans="1:4" ht="30.75" customHeight="1">
      <c r="A7" s="255">
        <v>4</v>
      </c>
      <c r="B7" s="256" t="s">
        <v>21</v>
      </c>
      <c r="C7" s="257">
        <v>312016</v>
      </c>
      <c r="D7" s="257">
        <v>336806.386</v>
      </c>
    </row>
    <row r="8" spans="1:4" ht="30.75" customHeight="1">
      <c r="A8" s="255">
        <v>5</v>
      </c>
      <c r="B8" s="256" t="s">
        <v>22</v>
      </c>
      <c r="C8" s="257">
        <v>440856</v>
      </c>
      <c r="D8" s="257">
        <v>1015972.968</v>
      </c>
    </row>
    <row r="9" spans="1:4" ht="30.75" customHeight="1">
      <c r="A9" s="255">
        <v>6</v>
      </c>
      <c r="B9" s="256" t="s">
        <v>23</v>
      </c>
      <c r="C9" s="257">
        <v>7469261</v>
      </c>
      <c r="D9" s="257">
        <v>7743806.3470000001</v>
      </c>
    </row>
    <row r="10" spans="1:4" ht="30.75" customHeight="1">
      <c r="A10" s="255">
        <v>7</v>
      </c>
      <c r="B10" s="256" t="s">
        <v>534</v>
      </c>
      <c r="C10" s="257">
        <v>13139620</v>
      </c>
      <c r="D10" s="257">
        <v>11773915.698000001</v>
      </c>
    </row>
    <row r="11" spans="1:4" ht="30.75" customHeight="1">
      <c r="A11" s="255">
        <v>8</v>
      </c>
      <c r="B11" s="256" t="s">
        <v>24</v>
      </c>
      <c r="C11" s="257">
        <v>18540165</v>
      </c>
      <c r="D11" s="257">
        <v>29791525.877999999</v>
      </c>
    </row>
    <row r="12" spans="1:4" ht="30.75" customHeight="1">
      <c r="A12" s="255" t="s">
        <v>163</v>
      </c>
      <c r="B12" s="256" t="s">
        <v>660</v>
      </c>
      <c r="C12" s="257">
        <v>54761534</v>
      </c>
      <c r="D12" s="257">
        <v>18373187.153999999</v>
      </c>
    </row>
    <row r="13" spans="1:4" ht="20.25" customHeight="1">
      <c r="A13" s="299" t="s">
        <v>28</v>
      </c>
      <c r="B13" s="299"/>
      <c r="C13" s="153">
        <f>SUM(C4:C12)</f>
        <v>100770048</v>
      </c>
      <c r="D13" s="153">
        <f>SUM(D4:D12)</f>
        <v>82386758.421000004</v>
      </c>
    </row>
    <row r="14" spans="1:4" ht="25.5" customHeight="1">
      <c r="A14" s="9"/>
      <c r="B14" s="22"/>
    </row>
    <row r="15" spans="1:4">
      <c r="A15" s="298"/>
      <c r="B15" s="298"/>
      <c r="C15" s="298"/>
    </row>
    <row r="16" spans="1:4">
      <c r="A16" s="298"/>
      <c r="B16" s="298"/>
      <c r="C16" s="298"/>
    </row>
    <row r="17" spans="1:3">
      <c r="A17" s="298"/>
      <c r="B17" s="298"/>
      <c r="C17" s="298"/>
    </row>
    <row r="18" spans="1:3" ht="2.25" customHeight="1">
      <c r="A18" s="298"/>
      <c r="B18" s="298"/>
      <c r="C18" s="298"/>
    </row>
    <row r="19" spans="1:3" hidden="1">
      <c r="A19" s="298"/>
      <c r="B19" s="298"/>
      <c r="C19" s="298"/>
    </row>
    <row r="20" spans="1:3" ht="7.5" hidden="1" customHeight="1">
      <c r="A20" s="298"/>
      <c r="B20" s="298"/>
      <c r="C20" s="298"/>
    </row>
    <row r="21" spans="1:3" ht="0.75" hidden="1" customHeight="1">
      <c r="A21" s="298"/>
      <c r="B21" s="298"/>
      <c r="C21" s="298"/>
    </row>
    <row r="22" spans="1:3" hidden="1">
      <c r="A22" s="298"/>
      <c r="B22" s="298"/>
      <c r="C22" s="298"/>
    </row>
    <row r="23" spans="1:3" ht="3" customHeight="1">
      <c r="A23" s="298"/>
      <c r="B23" s="298"/>
      <c r="C23" s="298"/>
    </row>
  </sheetData>
  <mergeCells count="3">
    <mergeCell ref="A1:C1"/>
    <mergeCell ref="A15:C23"/>
    <mergeCell ref="A13:B13"/>
  </mergeCells>
  <phoneticPr fontId="17" type="noConversion"/>
  <pageMargins left="0.7" right="0.7" top="0.82291666666666696" bottom="0.75" header="0.25" footer="0.3"/>
  <pageSetup paperSize="9" orientation="portrait" r:id="rId1"/>
  <headerFooter>
    <oddHeader xml:space="preserve">&amp;R&amp;"Times New Roman,Regular"Kingdom of Bahrain
Consolidated Final Account
For The Year Ended 31 December 2021
</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D24"/>
  <sheetViews>
    <sheetView view="pageBreakPreview" zoomScaleNormal="100" zoomScaleSheetLayoutView="100" workbookViewId="0">
      <selection activeCell="B15" sqref="B15"/>
    </sheetView>
  </sheetViews>
  <sheetFormatPr defaultColWidth="9.140625" defaultRowHeight="12.75"/>
  <cols>
    <col min="1" max="1" width="11.85546875" style="10" bestFit="1" customWidth="1"/>
    <col min="2" max="2" width="36.28515625" style="9" customWidth="1"/>
    <col min="3" max="3" width="21" style="9" bestFit="1" customWidth="1"/>
    <col min="4" max="4" width="17.5703125" style="9" bestFit="1" customWidth="1"/>
    <col min="5" max="16384" width="9.140625" style="9"/>
  </cols>
  <sheetData>
    <row r="1" spans="1:4" ht="22.5" customHeight="1">
      <c r="A1" s="272" t="s">
        <v>499</v>
      </c>
      <c r="B1" s="273"/>
      <c r="C1" s="273"/>
    </row>
    <row r="2" spans="1:4" ht="14.25" customHeight="1">
      <c r="A2" s="18"/>
      <c r="B2" s="19"/>
      <c r="C2" s="19"/>
      <c r="D2" s="52" t="s">
        <v>49</v>
      </c>
    </row>
    <row r="3" spans="1:4" ht="35.25" customHeight="1">
      <c r="A3" s="74" t="s">
        <v>3</v>
      </c>
      <c r="B3" s="74" t="s">
        <v>4</v>
      </c>
      <c r="C3" s="75">
        <f>D3+1</f>
        <v>2021</v>
      </c>
      <c r="D3" s="76">
        <v>2020</v>
      </c>
    </row>
    <row r="4" spans="1:4" ht="30.75" customHeight="1">
      <c r="A4" s="255">
        <v>1</v>
      </c>
      <c r="B4" s="256" t="s">
        <v>18</v>
      </c>
      <c r="C4" s="257">
        <v>5428656</v>
      </c>
      <c r="D4" s="257">
        <v>2723268</v>
      </c>
    </row>
    <row r="5" spans="1:4" ht="30.75" customHeight="1">
      <c r="A5" s="255">
        <v>2</v>
      </c>
      <c r="B5" s="256" t="s">
        <v>19</v>
      </c>
      <c r="C5" s="257">
        <v>34985782</v>
      </c>
      <c r="D5" s="257">
        <v>21644408</v>
      </c>
    </row>
    <row r="6" spans="1:4" ht="30.75" customHeight="1">
      <c r="A6" s="255">
        <v>3</v>
      </c>
      <c r="B6" s="256" t="s">
        <v>20</v>
      </c>
      <c r="C6" s="257">
        <v>7490379</v>
      </c>
      <c r="D6" s="257">
        <v>6424084</v>
      </c>
    </row>
    <row r="7" spans="1:4" ht="30.75" customHeight="1">
      <c r="A7" s="255">
        <v>4</v>
      </c>
      <c r="B7" s="256" t="s">
        <v>21</v>
      </c>
      <c r="C7" s="257">
        <v>952001</v>
      </c>
      <c r="D7" s="257">
        <v>531451</v>
      </c>
    </row>
    <row r="8" spans="1:4" ht="30.75" customHeight="1">
      <c r="A8" s="255">
        <v>5</v>
      </c>
      <c r="B8" s="256" t="s">
        <v>22</v>
      </c>
      <c r="C8" s="257">
        <v>4381892</v>
      </c>
      <c r="D8" s="257">
        <v>1690619</v>
      </c>
    </row>
    <row r="9" spans="1:4" ht="30.75" customHeight="1">
      <c r="A9" s="255">
        <v>6</v>
      </c>
      <c r="B9" s="256" t="s">
        <v>23</v>
      </c>
      <c r="C9" s="257">
        <v>117586682</v>
      </c>
      <c r="D9" s="257">
        <v>131925940</v>
      </c>
    </row>
    <row r="10" spans="1:4" ht="30.75" customHeight="1">
      <c r="A10" s="255">
        <v>7</v>
      </c>
      <c r="B10" s="256" t="s">
        <v>534</v>
      </c>
      <c r="C10" s="257">
        <v>4590765</v>
      </c>
      <c r="D10" s="257">
        <v>2623678</v>
      </c>
    </row>
    <row r="11" spans="1:4" ht="30.75" customHeight="1">
      <c r="A11" s="255">
        <v>8</v>
      </c>
      <c r="B11" s="256" t="s">
        <v>24</v>
      </c>
      <c r="C11" s="257">
        <v>84106471</v>
      </c>
      <c r="D11" s="257">
        <v>67350562</v>
      </c>
    </row>
    <row r="12" spans="1:4" ht="30.75" customHeight="1">
      <c r="A12" s="255" t="s">
        <v>163</v>
      </c>
      <c r="B12" s="256" t="s">
        <v>660</v>
      </c>
      <c r="C12" s="259">
        <v>-9980042</v>
      </c>
      <c r="D12" s="215">
        <v>0</v>
      </c>
    </row>
    <row r="13" spans="1:4" ht="20.25" customHeight="1">
      <c r="A13" s="299" t="s">
        <v>28</v>
      </c>
      <c r="B13" s="299"/>
      <c r="C13" s="258">
        <f>SUM(C4:C12)</f>
        <v>249542586</v>
      </c>
      <c r="D13" s="152">
        <f>SUM(D4:D12)</f>
        <v>234914010</v>
      </c>
    </row>
    <row r="14" spans="1:4" ht="63.75" customHeight="1">
      <c r="A14" s="20"/>
      <c r="C14" s="21"/>
    </row>
    <row r="15" spans="1:4" ht="25.5" customHeight="1">
      <c r="A15" s="9"/>
      <c r="B15" s="22"/>
    </row>
    <row r="16" spans="1:4">
      <c r="A16" s="298"/>
      <c r="B16" s="298"/>
      <c r="C16" s="298"/>
    </row>
    <row r="17" spans="1:3">
      <c r="A17" s="298"/>
      <c r="B17" s="298"/>
      <c r="C17" s="298"/>
    </row>
    <row r="18" spans="1:3">
      <c r="A18" s="298"/>
      <c r="B18" s="298"/>
      <c r="C18" s="298"/>
    </row>
    <row r="19" spans="1:3" ht="2.25" customHeight="1">
      <c r="A19" s="298"/>
      <c r="B19" s="298"/>
      <c r="C19" s="298"/>
    </row>
    <row r="20" spans="1:3" hidden="1">
      <c r="A20" s="298"/>
      <c r="B20" s="298"/>
      <c r="C20" s="298"/>
    </row>
    <row r="21" spans="1:3" ht="7.5" hidden="1" customHeight="1">
      <c r="A21" s="298"/>
      <c r="B21" s="298"/>
      <c r="C21" s="298"/>
    </row>
    <row r="22" spans="1:3" ht="0.75" hidden="1" customHeight="1">
      <c r="A22" s="298"/>
      <c r="B22" s="298"/>
      <c r="C22" s="298"/>
    </row>
    <row r="23" spans="1:3" hidden="1">
      <c r="A23" s="298"/>
      <c r="B23" s="298"/>
      <c r="C23" s="298"/>
    </row>
    <row r="24" spans="1:3" ht="3" customHeight="1">
      <c r="A24" s="298"/>
      <c r="B24" s="298"/>
      <c r="C24" s="298"/>
    </row>
  </sheetData>
  <mergeCells count="3">
    <mergeCell ref="A1:C1"/>
    <mergeCell ref="A13:B13"/>
    <mergeCell ref="A16:C24"/>
  </mergeCells>
  <phoneticPr fontId="17" type="noConversion"/>
  <pageMargins left="0.7" right="0.7" top="0.83333333333333304" bottom="0.75" header="0.25" footer="0.3"/>
  <pageSetup paperSize="9" orientation="portrait" r:id="rId1"/>
  <headerFooter>
    <oddHeader>&amp;R&amp;"Times New Roman,Regular"Kingdom of Bahrain
Consolidated Final Account
For The Year Ended 31 December 2021</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D23"/>
  <sheetViews>
    <sheetView view="pageBreakPreview" zoomScaleNormal="100" zoomScaleSheetLayoutView="100" workbookViewId="0">
      <selection activeCell="I10" sqref="I10"/>
    </sheetView>
  </sheetViews>
  <sheetFormatPr defaultColWidth="9.140625" defaultRowHeight="12.75"/>
  <cols>
    <col min="1" max="1" width="11.85546875" style="10" bestFit="1" customWidth="1"/>
    <col min="2" max="2" width="37.7109375" style="9" customWidth="1"/>
    <col min="3" max="3" width="19.7109375" style="9" bestFit="1" customWidth="1"/>
    <col min="4" max="4" width="17.5703125" style="9" bestFit="1" customWidth="1"/>
    <col min="5" max="16384" width="9.140625" style="9"/>
  </cols>
  <sheetData>
    <row r="1" spans="1:4" ht="21.75" customHeight="1">
      <c r="A1" s="272" t="s">
        <v>536</v>
      </c>
      <c r="B1" s="273"/>
      <c r="C1" s="273"/>
    </row>
    <row r="2" spans="1:4" ht="14.25" customHeight="1">
      <c r="A2" s="18"/>
      <c r="B2" s="19"/>
      <c r="C2" s="19"/>
      <c r="D2" s="52" t="s">
        <v>49</v>
      </c>
    </row>
    <row r="3" spans="1:4" ht="35.25" customHeight="1">
      <c r="A3" s="74" t="s">
        <v>3</v>
      </c>
      <c r="B3" s="74" t="s">
        <v>4</v>
      </c>
      <c r="C3" s="75">
        <f>D3+1</f>
        <v>2021</v>
      </c>
      <c r="D3" s="76">
        <v>2020</v>
      </c>
    </row>
    <row r="4" spans="1:4" ht="30.75" customHeight="1">
      <c r="A4" s="255">
        <v>1</v>
      </c>
      <c r="B4" s="256" t="s">
        <v>18</v>
      </c>
      <c r="C4" s="260">
        <v>601224.18999999994</v>
      </c>
      <c r="D4" s="260">
        <v>329297</v>
      </c>
    </row>
    <row r="5" spans="1:4" ht="30.75" customHeight="1">
      <c r="A5" s="255">
        <v>2</v>
      </c>
      <c r="B5" s="256" t="s">
        <v>19</v>
      </c>
      <c r="C5" s="260">
        <v>1847682.62</v>
      </c>
      <c r="D5" s="260">
        <v>2702805</v>
      </c>
    </row>
    <row r="6" spans="1:4" ht="30.75" customHeight="1">
      <c r="A6" s="255">
        <v>3</v>
      </c>
      <c r="B6" s="256" t="s">
        <v>20</v>
      </c>
      <c r="C6" s="260">
        <v>325266.07</v>
      </c>
      <c r="D6" s="260">
        <v>453082</v>
      </c>
    </row>
    <row r="7" spans="1:4" ht="30.75" customHeight="1">
      <c r="A7" s="255">
        <v>4</v>
      </c>
      <c r="B7" s="256" t="s">
        <v>21</v>
      </c>
      <c r="C7" s="260">
        <v>245175.11</v>
      </c>
      <c r="D7" s="260">
        <v>254114</v>
      </c>
    </row>
    <row r="8" spans="1:4" ht="30.75" customHeight="1">
      <c r="A8" s="255">
        <v>5</v>
      </c>
      <c r="B8" s="256" t="s">
        <v>22</v>
      </c>
      <c r="C8" s="260">
        <v>192250.02</v>
      </c>
      <c r="D8" s="260">
        <v>336284</v>
      </c>
    </row>
    <row r="9" spans="1:4" ht="30.75" customHeight="1">
      <c r="A9" s="255">
        <v>6</v>
      </c>
      <c r="B9" s="256" t="s">
        <v>23</v>
      </c>
      <c r="C9" s="260">
        <v>326227.03000000003</v>
      </c>
      <c r="D9" s="260">
        <v>51606</v>
      </c>
    </row>
    <row r="10" spans="1:4" ht="30.75" customHeight="1">
      <c r="A10" s="255">
        <v>7</v>
      </c>
      <c r="B10" s="256" t="s">
        <v>534</v>
      </c>
      <c r="C10" s="260">
        <v>363457.94</v>
      </c>
      <c r="D10" s="260">
        <v>326316</v>
      </c>
    </row>
    <row r="11" spans="1:4" ht="30.75" customHeight="1">
      <c r="A11" s="255">
        <v>8</v>
      </c>
      <c r="B11" s="256" t="s">
        <v>24</v>
      </c>
      <c r="C11" s="260">
        <v>38124847.719999999</v>
      </c>
      <c r="D11" s="260">
        <v>20203201</v>
      </c>
    </row>
    <row r="12" spans="1:4" ht="20.25" customHeight="1">
      <c r="A12" s="299" t="s">
        <v>28</v>
      </c>
      <c r="B12" s="299"/>
      <c r="C12" s="151">
        <f>SUM(C4:C11)</f>
        <v>42026130.699999996</v>
      </c>
      <c r="D12" s="151">
        <f>SUM(D4:D11)</f>
        <v>24656705</v>
      </c>
    </row>
    <row r="13" spans="1:4" ht="63.75" customHeight="1">
      <c r="A13" s="20"/>
      <c r="C13" s="21"/>
    </row>
    <row r="14" spans="1:4" ht="25.5" customHeight="1">
      <c r="A14" s="9"/>
      <c r="B14" s="22"/>
    </row>
    <row r="15" spans="1:4">
      <c r="A15" s="298"/>
      <c r="B15" s="298"/>
      <c r="C15" s="298"/>
    </row>
    <row r="16" spans="1:4">
      <c r="A16" s="298"/>
      <c r="B16" s="298"/>
      <c r="C16" s="298"/>
    </row>
    <row r="17" spans="1:3">
      <c r="A17" s="298"/>
      <c r="B17" s="298"/>
      <c r="C17" s="298"/>
    </row>
    <row r="18" spans="1:3" ht="2.25" customHeight="1">
      <c r="A18" s="298"/>
      <c r="B18" s="298"/>
      <c r="C18" s="298"/>
    </row>
    <row r="19" spans="1:3" hidden="1">
      <c r="A19" s="298"/>
      <c r="B19" s="298"/>
      <c r="C19" s="298"/>
    </row>
    <row r="20" spans="1:3" ht="7.5" hidden="1" customHeight="1">
      <c r="A20" s="298"/>
      <c r="B20" s="298"/>
      <c r="C20" s="298"/>
    </row>
    <row r="21" spans="1:3" ht="0.75" hidden="1" customHeight="1">
      <c r="A21" s="298"/>
      <c r="B21" s="298"/>
      <c r="C21" s="298"/>
    </row>
    <row r="22" spans="1:3" hidden="1">
      <c r="A22" s="298"/>
      <c r="B22" s="298"/>
      <c r="C22" s="298"/>
    </row>
    <row r="23" spans="1:3" ht="3" customHeight="1">
      <c r="A23" s="298"/>
      <c r="B23" s="298"/>
      <c r="C23" s="298"/>
    </row>
  </sheetData>
  <mergeCells count="3">
    <mergeCell ref="A1:C1"/>
    <mergeCell ref="A12:B12"/>
    <mergeCell ref="A15:C23"/>
  </mergeCells>
  <phoneticPr fontId="17" type="noConversion"/>
  <pageMargins left="0.7" right="0.7" top="0.83333333333333304" bottom="0.75" header="0.25" footer="0.3"/>
  <pageSetup paperSize="9" orientation="portrait" r:id="rId1"/>
  <headerFooter>
    <oddHeader>&amp;R&amp;"Times New Roman,Regular"Kingdom of Bahrain
Consolidated Final Account
For The Year Ended 31 December 2021</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F16"/>
  <sheetViews>
    <sheetView view="pageBreakPreview" zoomScaleNormal="100" zoomScaleSheetLayoutView="100" zoomScalePageLayoutView="130" workbookViewId="0">
      <selection activeCell="F3" sqref="F3"/>
    </sheetView>
  </sheetViews>
  <sheetFormatPr defaultColWidth="9.140625" defaultRowHeight="12.75"/>
  <cols>
    <col min="1" max="1" width="43.7109375" style="9" bestFit="1" customWidth="1"/>
    <col min="2" max="4" width="16.140625" style="9" customWidth="1"/>
    <col min="5" max="5" width="13.5703125" style="9" customWidth="1"/>
    <col min="6" max="6" width="16.140625" style="9" customWidth="1"/>
    <col min="7" max="16384" width="9.140625" style="9"/>
  </cols>
  <sheetData>
    <row r="1" spans="1:6" ht="21.75" customHeight="1">
      <c r="A1" s="272" t="s">
        <v>537</v>
      </c>
      <c r="B1" s="300"/>
      <c r="C1" s="300"/>
      <c r="D1" s="300"/>
      <c r="E1" s="300"/>
      <c r="F1" s="300"/>
    </row>
    <row r="2" spans="1:6" ht="14.25" customHeight="1">
      <c r="A2" s="301" t="s">
        <v>159</v>
      </c>
      <c r="B2" s="301"/>
      <c r="C2" s="301"/>
      <c r="D2" s="301"/>
      <c r="E2" s="301"/>
      <c r="F2" s="301"/>
    </row>
    <row r="3" spans="1:6" ht="39" customHeight="1">
      <c r="A3" s="71" t="s">
        <v>29</v>
      </c>
      <c r="B3" s="71" t="s">
        <v>5</v>
      </c>
      <c r="C3" s="71" t="s">
        <v>6</v>
      </c>
      <c r="D3" s="71" t="s">
        <v>7</v>
      </c>
      <c r="E3" s="71" t="s">
        <v>81</v>
      </c>
      <c r="F3" s="71" t="s">
        <v>8</v>
      </c>
    </row>
    <row r="4" spans="1:6" ht="27.75" customHeight="1">
      <c r="A4" s="5" t="s">
        <v>1265</v>
      </c>
      <c r="B4" s="263">
        <v>2110000</v>
      </c>
      <c r="C4" s="263">
        <v>4420000</v>
      </c>
      <c r="D4" s="263">
        <v>-4420000</v>
      </c>
      <c r="E4" s="264">
        <f>C4+D4</f>
        <v>0</v>
      </c>
      <c r="F4" s="263">
        <f>SUM(B4+E4)</f>
        <v>2110000</v>
      </c>
    </row>
    <row r="5" spans="1:6" ht="27.75" customHeight="1">
      <c r="A5" s="5" t="s">
        <v>245</v>
      </c>
      <c r="B5" s="263">
        <v>129000</v>
      </c>
      <c r="C5" s="263">
        <v>516000</v>
      </c>
      <c r="D5" s="263">
        <v>-516000</v>
      </c>
      <c r="E5" s="264">
        <f>C5+D5</f>
        <v>0</v>
      </c>
      <c r="F5" s="263">
        <f>SUM(B5+E5)</f>
        <v>129000</v>
      </c>
    </row>
    <row r="6" spans="1:6" ht="27.75" customHeight="1">
      <c r="A6" s="5" t="s">
        <v>246</v>
      </c>
      <c r="B6" s="263">
        <v>831000</v>
      </c>
      <c r="C6" s="263">
        <v>312000</v>
      </c>
      <c r="D6" s="263">
        <v>-412000</v>
      </c>
      <c r="E6" s="264">
        <f>C6+D6</f>
        <v>-100000</v>
      </c>
      <c r="F6" s="263">
        <f>SUM(B6+E6)</f>
        <v>731000</v>
      </c>
    </row>
    <row r="7" spans="1:6" ht="27.75" hidden="1" customHeight="1">
      <c r="A7" s="5" t="s">
        <v>248</v>
      </c>
      <c r="B7" s="263"/>
      <c r="C7" s="264"/>
      <c r="D7" s="263"/>
      <c r="E7" s="263">
        <v>0</v>
      </c>
      <c r="F7" s="264">
        <v>0</v>
      </c>
    </row>
    <row r="8" spans="1:6" ht="27.75" customHeight="1">
      <c r="A8" s="5" t="s">
        <v>247</v>
      </c>
      <c r="B8" s="263">
        <v>2320000</v>
      </c>
      <c r="C8" s="263">
        <v>1000000</v>
      </c>
      <c r="D8" s="263">
        <v>-700000</v>
      </c>
      <c r="E8" s="264">
        <f>C8+D8</f>
        <v>300000</v>
      </c>
      <c r="F8" s="263">
        <f>SUM(B8+E8)</f>
        <v>2620000</v>
      </c>
    </row>
    <row r="9" spans="1:6" ht="27.75" customHeight="1">
      <c r="A9" s="85" t="s">
        <v>9</v>
      </c>
      <c r="B9" s="150">
        <f>SUM(B4:B8)</f>
        <v>5390000</v>
      </c>
      <c r="C9" s="150">
        <f>SUM(C4:C8)</f>
        <v>6248000</v>
      </c>
      <c r="D9" s="150">
        <f>SUM(D4:D8)</f>
        <v>-6048000</v>
      </c>
      <c r="E9" s="150">
        <f>SUM(E4:E8)</f>
        <v>200000</v>
      </c>
      <c r="F9" s="150">
        <f>SUM(F4:F8)</f>
        <v>5590000</v>
      </c>
    </row>
    <row r="10" spans="1:6" ht="6" customHeight="1">
      <c r="A10" s="6"/>
      <c r="B10" s="77"/>
      <c r="C10" s="77"/>
      <c r="D10" s="77"/>
      <c r="E10" s="77"/>
      <c r="F10" s="77"/>
    </row>
    <row r="11" spans="1:6" ht="27" customHeight="1">
      <c r="A11" s="5" t="s">
        <v>250</v>
      </c>
      <c r="B11" s="263">
        <v>2387600</v>
      </c>
      <c r="C11" s="264">
        <v>564000</v>
      </c>
      <c r="D11" s="264">
        <v>-188000</v>
      </c>
      <c r="E11" s="264">
        <f>C11+D11</f>
        <v>376000</v>
      </c>
      <c r="F11" s="263">
        <f>SUM(B11+E11)</f>
        <v>2763600</v>
      </c>
    </row>
    <row r="12" spans="1:6" ht="27" customHeight="1">
      <c r="A12" s="5" t="s">
        <v>251</v>
      </c>
      <c r="B12" s="263">
        <v>5301600</v>
      </c>
      <c r="C12" s="263">
        <v>1128000</v>
      </c>
      <c r="D12" s="264">
        <v>-366600</v>
      </c>
      <c r="E12" s="264">
        <f>C12+D12</f>
        <v>761400</v>
      </c>
      <c r="F12" s="263">
        <f>SUM(B12+E12)</f>
        <v>6063000</v>
      </c>
    </row>
    <row r="13" spans="1:6" ht="30.75" customHeight="1">
      <c r="A13" s="5" t="s">
        <v>249</v>
      </c>
      <c r="B13" s="263">
        <v>1876230</v>
      </c>
      <c r="C13" s="264">
        <v>581396</v>
      </c>
      <c r="D13" s="263">
        <v>-10739</v>
      </c>
      <c r="E13" s="264">
        <f>C13+D13</f>
        <v>570657</v>
      </c>
      <c r="F13" s="263">
        <f>SUM(B13+E13)</f>
        <v>2446887</v>
      </c>
    </row>
    <row r="14" spans="1:6" ht="30.75" customHeight="1">
      <c r="A14" s="85" t="s">
        <v>252</v>
      </c>
      <c r="B14" s="140">
        <f>SUM(B11:B13)</f>
        <v>9565430</v>
      </c>
      <c r="C14" s="140">
        <f>SUM(C11:C13)</f>
        <v>2273396</v>
      </c>
      <c r="D14" s="140">
        <f>SUM(D11:D13)</f>
        <v>-565339</v>
      </c>
      <c r="E14" s="140">
        <f>SUM(E11:E13)</f>
        <v>1708057</v>
      </c>
      <c r="F14" s="140">
        <f>SUM(F11:F13)</f>
        <v>11273487</v>
      </c>
    </row>
    <row r="15" spans="1:6" ht="6" customHeight="1">
      <c r="A15" s="5"/>
      <c r="B15" s="78"/>
      <c r="C15" s="78"/>
      <c r="D15" s="78"/>
      <c r="E15" s="78"/>
      <c r="F15" s="78"/>
    </row>
    <row r="16" spans="1:6" ht="24.75" customHeight="1">
      <c r="A16" s="85" t="s">
        <v>10</v>
      </c>
      <c r="B16" s="140">
        <f>SUM(B9+B14)</f>
        <v>14955430</v>
      </c>
      <c r="C16" s="140">
        <f>SUM(C9+C14)</f>
        <v>8521396</v>
      </c>
      <c r="D16" s="140">
        <f>SUM(D9+D14)</f>
        <v>-6613339</v>
      </c>
      <c r="E16" s="140">
        <f>SUM(E9+E14)</f>
        <v>1908057</v>
      </c>
      <c r="F16" s="140">
        <f>SUM(F9+F14)</f>
        <v>16863487</v>
      </c>
    </row>
  </sheetData>
  <mergeCells count="2">
    <mergeCell ref="A1:F1"/>
    <mergeCell ref="A2:F2"/>
  </mergeCells>
  <phoneticPr fontId="17" type="noConversion"/>
  <pageMargins left="0.63" right="0.75" top="1.0729166666666701" bottom="1" header="0.5" footer="0.5"/>
  <pageSetup orientation="landscape" r:id="rId1"/>
  <headerFooter alignWithMargins="0">
    <oddHeader xml:space="preserve">&amp;R&amp;"Times New Roman,Regular"Kingdom of Bahrain
Consolidated Final Account
For The Year Ended 31 December 2021
</oddHead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F6"/>
  <sheetViews>
    <sheetView view="pageBreakPreview" zoomScaleNormal="100" zoomScaleSheetLayoutView="100" workbookViewId="0">
      <selection activeCell="B14" sqref="B14"/>
    </sheetView>
  </sheetViews>
  <sheetFormatPr defaultColWidth="9.140625" defaultRowHeight="12.75"/>
  <cols>
    <col min="1" max="1" width="47.5703125" style="9" customWidth="1"/>
    <col min="2" max="3" width="21.5703125" style="9" customWidth="1"/>
    <col min="4" max="16384" width="9.140625" style="9"/>
  </cols>
  <sheetData>
    <row r="1" spans="1:6" ht="21.75" customHeight="1">
      <c r="A1" s="272" t="s">
        <v>539</v>
      </c>
      <c r="B1" s="273"/>
      <c r="C1" s="273"/>
    </row>
    <row r="2" spans="1:6" ht="14.25" customHeight="1">
      <c r="C2" s="15" t="s">
        <v>159</v>
      </c>
    </row>
    <row r="3" spans="1:6" ht="39.75" customHeight="1">
      <c r="A3" s="71" t="s">
        <v>29</v>
      </c>
      <c r="B3" s="79">
        <f>C3+1</f>
        <v>2021</v>
      </c>
      <c r="C3" s="79">
        <v>2020</v>
      </c>
    </row>
    <row r="4" spans="1:6" ht="29.25" customHeight="1">
      <c r="A4" s="261" t="s">
        <v>542</v>
      </c>
      <c r="B4" s="262">
        <v>125100</v>
      </c>
      <c r="C4" s="262">
        <v>125100</v>
      </c>
      <c r="E4" s="23"/>
      <c r="F4" s="23"/>
    </row>
    <row r="5" spans="1:6" ht="29.25" customHeight="1">
      <c r="A5" s="261" t="s">
        <v>541</v>
      </c>
      <c r="B5" s="262">
        <v>-29376</v>
      </c>
      <c r="C5" s="262">
        <v>-55354</v>
      </c>
      <c r="E5" s="24"/>
      <c r="F5" s="24"/>
    </row>
    <row r="6" spans="1:6" ht="21.75" customHeight="1">
      <c r="A6" s="154" t="s">
        <v>540</v>
      </c>
      <c r="B6" s="265">
        <f>SUM(B4:B5)</f>
        <v>95724</v>
      </c>
      <c r="C6" s="265">
        <f>SUM(C4:C5)</f>
        <v>69746</v>
      </c>
    </row>
  </sheetData>
  <mergeCells count="1">
    <mergeCell ref="A1:C1"/>
  </mergeCells>
  <phoneticPr fontId="17" type="noConversion"/>
  <pageMargins left="0.57999999999999996" right="0.75" top="0.82291666666666696" bottom="1" header="0.25" footer="0.5"/>
  <pageSetup orientation="portrait" r:id="rId1"/>
  <headerFooter>
    <oddHeader xml:space="preserve">&amp;R&amp;"Times New Roman,Regular"Kingdom of Bahrain
Consolidated Final Account
For The Year Ended 31 December 2021
</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32107bfa-4e49-45ab-ad8a-454b984b5d0f" xsi:nil="true"/>
    <lcf76f155ced4ddcb4097134ff3c332f xmlns="b3b001d4-b64a-4cc2-a75a-fead1b2f6020">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AD5B03B9154354895BFFC7068516087" ma:contentTypeVersion="15" ma:contentTypeDescription="Create a new document." ma:contentTypeScope="" ma:versionID="cddb55bcb9ad7506566802fa8b9437af">
  <xsd:schema xmlns:xsd="http://www.w3.org/2001/XMLSchema" xmlns:xs="http://www.w3.org/2001/XMLSchema" xmlns:p="http://schemas.microsoft.com/office/2006/metadata/properties" xmlns:ns2="b3b001d4-b64a-4cc2-a75a-fead1b2f6020" xmlns:ns3="32107bfa-4e49-45ab-ad8a-454b984b5d0f" xmlns:ns4="a6cfa33b-2bf5-4bf7-928c-6cc2294ff38c" targetNamespace="http://schemas.microsoft.com/office/2006/metadata/properties" ma:root="true" ma:fieldsID="59df69b08e92f86ba1dafd5766b1b210" ns2:_="" ns3:_="" ns4:_="">
    <xsd:import namespace="b3b001d4-b64a-4cc2-a75a-fead1b2f6020"/>
    <xsd:import namespace="32107bfa-4e49-45ab-ad8a-454b984b5d0f"/>
    <xsd:import namespace="a6cfa33b-2bf5-4bf7-928c-6cc2294ff38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4:SharedWithUsers" minOccurs="0"/>
                <xsd:element ref="ns4:SharedWithDetail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3b001d4-b64a-4cc2-a75a-fead1b2f602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dd1eeef8-f9d5-4d53-9815-41c2708aed6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2107bfa-4e49-45ab-ad8a-454b984b5d0f"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2484bab9-8efc-419c-af10-fff908a4231e}" ma:internalName="TaxCatchAll" ma:showField="CatchAllData" ma:web="32107bfa-4e49-45ab-ad8a-454b984b5d0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6cfa33b-2bf5-4bf7-928c-6cc2294ff38c" elementFormDefault="qualified">
    <xsd:import namespace="http://schemas.microsoft.com/office/2006/documentManagement/types"/>
    <xsd:import namespace="http://schemas.microsoft.com/office/infopath/2007/PartnerControls"/>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9B3A4B7-2600-444A-8A64-38E19E862E4B}">
  <ds:schemaRefs>
    <ds:schemaRef ds:uri="http://schemas.microsoft.com/sharepoint/v3/contenttype/forms"/>
  </ds:schemaRefs>
</ds:datastoreItem>
</file>

<file path=customXml/itemProps2.xml><?xml version="1.0" encoding="utf-8"?>
<ds:datastoreItem xmlns:ds="http://schemas.openxmlformats.org/officeDocument/2006/customXml" ds:itemID="{8DEA0B2F-C9B5-4F51-8400-B1505C137953}">
  <ds:schemaRefs>
    <ds:schemaRef ds:uri="http://www.w3.org/XML/1998/namespace"/>
    <ds:schemaRef ds:uri="http://purl.org/dc/terms/"/>
    <ds:schemaRef ds:uri="http://schemas.microsoft.com/office/2006/documentManagement/types"/>
    <ds:schemaRef ds:uri="http://purl.org/dc/elements/1.1/"/>
    <ds:schemaRef ds:uri="32107bfa-4e49-45ab-ad8a-454b984b5d0f"/>
    <ds:schemaRef ds:uri="http://purl.org/dc/dcmitype/"/>
    <ds:schemaRef ds:uri="http://schemas.microsoft.com/office/infopath/2007/PartnerControls"/>
    <ds:schemaRef ds:uri="http://schemas.openxmlformats.org/package/2006/metadata/core-properties"/>
    <ds:schemaRef ds:uri="961eeb52-fe0d-4c6f-8b72-f1a403fb430e"/>
    <ds:schemaRef ds:uri="http://schemas.microsoft.com/office/2006/metadata/properties"/>
    <ds:schemaRef ds:uri="b3b001d4-b64a-4cc2-a75a-fead1b2f6020"/>
  </ds:schemaRefs>
</ds:datastoreItem>
</file>

<file path=customXml/itemProps3.xml><?xml version="1.0" encoding="utf-8"?>
<ds:datastoreItem xmlns:ds="http://schemas.openxmlformats.org/officeDocument/2006/customXml" ds:itemID="{96D78835-341E-4067-8EDC-175A5F1F0A7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3b001d4-b64a-4cc2-a75a-fead1b2f6020"/>
    <ds:schemaRef ds:uri="32107bfa-4e49-45ab-ad8a-454b984b5d0f"/>
    <ds:schemaRef ds:uri="a6cfa33b-2bf5-4bf7-928c-6cc2294ff38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18</vt:i4>
      </vt:variant>
      <vt:variant>
        <vt:lpstr>Named Ranges</vt:lpstr>
      </vt:variant>
      <vt:variant>
        <vt:i4>10</vt:i4>
      </vt:variant>
    </vt:vector>
  </HeadingPairs>
  <TitlesOfParts>
    <vt:vector size="28" baseType="lpstr">
      <vt:lpstr>Revenue Expenditure Statement</vt:lpstr>
      <vt:lpstr>Oil Rev.</vt:lpstr>
      <vt:lpstr>Rev &amp; Exp </vt:lpstr>
      <vt:lpstr>Rev.</vt:lpstr>
      <vt:lpstr>Rev Details</vt:lpstr>
      <vt:lpstr>Budget</vt:lpstr>
      <vt:lpstr>Amendments</vt:lpstr>
      <vt:lpstr>Exp.</vt:lpstr>
      <vt:lpstr>Exp. Detalis</vt:lpstr>
      <vt:lpstr>Tran. Budget Exp</vt:lpstr>
      <vt:lpstr>Projects</vt:lpstr>
      <vt:lpstr>Abu-Sa'afa Field</vt:lpstr>
      <vt:lpstr>CF</vt:lpstr>
      <vt:lpstr>Account Pay</vt:lpstr>
      <vt:lpstr>Accrued Exp</vt:lpstr>
      <vt:lpstr>Encum</vt:lpstr>
      <vt:lpstr>Financing</vt:lpstr>
      <vt:lpstr>Credits</vt:lpstr>
      <vt:lpstr>'Account Pay'!Print_Area</vt:lpstr>
      <vt:lpstr>'Accrued Exp'!Print_Area</vt:lpstr>
      <vt:lpstr>Encum!Print_Area</vt:lpstr>
      <vt:lpstr>'Rev Details'!Print_Area</vt:lpstr>
      <vt:lpstr>Amendments!Print_Titles</vt:lpstr>
      <vt:lpstr>Exp.!Print_Titles</vt:lpstr>
      <vt:lpstr>'Exp. Detalis'!Print_Titles</vt:lpstr>
      <vt:lpstr>'Rev &amp; Exp '!Print_Titles</vt:lpstr>
      <vt:lpstr>'Rev Details'!Print_Titles</vt:lpstr>
      <vt:lpstr>Rev.!Print_Titles</vt:lpstr>
    </vt:vector>
  </TitlesOfParts>
  <Company>Ministry of Finance &amp; National Economy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mffimaf</dc:creator>
  <cp:lastModifiedBy>Layla Abdulla Hamza</cp:lastModifiedBy>
  <cp:lastPrinted>2022-09-29T10:11:05Z</cp:lastPrinted>
  <dcterms:created xsi:type="dcterms:W3CDTF">2003-05-10T11:11:16Z</dcterms:created>
  <dcterms:modified xsi:type="dcterms:W3CDTF">2023-12-07T06:36:06Z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0x010100A8D6652C31C62541ACEA22885A7ACA08</vt:lpwstr>
  </property>
  <property fmtid="{D5CDD505-2E9C-101B-9397-08002B2CF9AE}" pid="3" name="MediaServiceImageTags">
    <vt:lpwstr/>
  </property>
</Properties>
</file>